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180"/>
  </bookViews>
  <sheets>
    <sheet name="Página Inicial" sheetId="1" r:id="rId1"/>
    <sheet name="Concursos Públicos" sheetId="2" r:id="rId2"/>
    <sheet name="Seleções Públicas" sheetId="3" r:id="rId3"/>
    <sheet name="PGM Procurador" sheetId="6" r:id="rId4"/>
    <sheet name="SEDUC Diversos" sheetId="7" r:id="rId5"/>
    <sheet name="EMPREL - Analistas" sheetId="8" r:id="rId6"/>
    <sheet name="Reciprev - Diversos" sheetId="9" r:id="rId7"/>
    <sheet name="SEMUL - Analistas" sheetId="10" r:id="rId8"/>
    <sheet name="SESAU 2024 Diversos" sheetId="11" r:id="rId9"/>
    <sheet name="SP SEPUL" sheetId="13" r:id="rId10"/>
    <sheet name="SP SESP" sheetId="14" r:id="rId11"/>
    <sheet name="SP SEMUL SESEC" sheetId="15" r:id="rId12"/>
    <sheet name="SP SEPE" sheetId="16" r:id="rId13"/>
    <sheet name="SP SEDUC Diversos" sheetId="17" r:id="rId14"/>
    <sheet name="SP SEDA 2025" sheetId="18" r:id="rId15"/>
    <sheet name="SP SEDA 2026" sheetId="19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<sst xmlns="http://schemas.openxmlformats.org/spreadsheetml/2006/main" count="595" uniqueCount="289">
  <si>
    <t>Atualizado em :</t>
  </si>
  <si>
    <t>CONCURSOS VIGENTES</t>
  </si>
  <si>
    <t>Término da Vigência:</t>
  </si>
  <si>
    <t>PROCURADORIA GERAL DO MUNICÍPIO</t>
  </si>
  <si>
    <t xml:space="preserve">Link de Informações do Concurso: </t>
  </si>
  <si>
    <t>PROCURADOR JUDICIAL MUNICIPAL</t>
  </si>
  <si>
    <t>SECRETARIA DE EDUCAÇÃO</t>
  </si>
  <si>
    <t>PROFESSOR I E PROFESSOR II</t>
  </si>
  <si>
    <t>* podendo prorrogar + 2 anos</t>
  </si>
  <si>
    <t>EMPRESA MUNICIPAL DE INFORMÁTICA</t>
  </si>
  <si>
    <t>ANALISTA DE INFRAESTRUTURA E SUPORTE E ANALISTA DE SISTEMAS</t>
  </si>
  <si>
    <t>RECIPREV - AUTARQUIA MUNICIPAL DE PREVIDÊNCIA E ASSISTÊNCIA À SAÚDE DOS SERVIDORES DO RECIFE</t>
  </si>
  <si>
    <t>ASSISTENTE, TÉCNICO E ANALISTA DE PREVIDÊNCIA E ASSISTÊNCIA À SAÚDE</t>
  </si>
  <si>
    <t>SECRETARIA DA MULHER</t>
  </si>
  <si>
    <t>DIVERSOS CARGOS: NÍVEL SUPERIOR</t>
  </si>
  <si>
    <t>AUXILIAR DE DESENVOLVIMENTO INFANTIL E NUTRICIONISTA ESCOLAR</t>
  </si>
  <si>
    <t>SECRETARIA DE SAÚDE</t>
  </si>
  <si>
    <t>DIVERSOS CARGOS: NÍVEL MÉDIO, NÍVEL TÉCNICO E NÍVEL SUPERIOR</t>
  </si>
  <si>
    <t>AGENTE COMUNITÁRIO DE SAÚDE</t>
  </si>
  <si>
    <t>AGENTE DE APOIO AO DESENVOLVIMENTO ESCOLAR ESPECIAL - AADEE</t>
  </si>
  <si>
    <t>SELEÇÕES EM ANDAMENTO</t>
  </si>
  <si>
    <t>SECRETARIA DE ESPORTES</t>
  </si>
  <si>
    <t xml:space="preserve">Link de Informações da Seleção: </t>
  </si>
  <si>
    <t>COORDENADOR PEGAGÓGICO, PROFESSOR EDUCAÇÃO FÍSICA I E II</t>
  </si>
  <si>
    <t>SECRETARIA DA MULHER E SECRETARIA DE SEGURANÇA CIDADÃ</t>
  </si>
  <si>
    <t>DIVERSOS CARGOS</t>
  </si>
  <si>
    <t>SECRETARIA DE PLANEJAMENTO, GESTÃO E TRANSFORMAÇÃO DIGITAL E SECRETARIA EXECUTIVA DE PARCERIAS ESTRATÉGICAS</t>
  </si>
  <si>
    <t>ANALISTA DE CONCESSÕES PÚBLICAS - DIVERSAS ESPECIALIDADES</t>
  </si>
  <si>
    <t>ASSISTENTE EM ACESSIBILIDADE, ASSISTENTE SOCIAL EDUCACIONAL E PSOCÓLOGO</t>
  </si>
  <si>
    <t>AGENTE ADMINISTRATIVO ESCOLAR, AGENTE DE APOIO AO DESENVOLVIMENTO ESCOLAR ESPECIAL</t>
  </si>
  <si>
    <t xml:space="preserve">SECRETARIA EXECUTIVA DE DEFESA DOS ANIMAIS E SECRETARIA DE ADMINISTRAÇÃO                                        
</t>
  </si>
  <si>
    <t>ANALISTA, TÉCNICO E AUXILIAR EM SAÚDE ANIMAL</t>
  </si>
  <si>
    <t xml:space="preserve">SECRETARIA EXECUTIVA DE DEFESA DOS ANIMAIS E SECRETARIA DE ADMINISTRAÇÃO </t>
  </si>
  <si>
    <t>CONCURSO PÚBLICO</t>
  </si>
  <si>
    <t>ÓRGÃO: PROCURADORIA GERAL DO MUNICÍPIO</t>
  </si>
  <si>
    <t>HOMOLOGADO: 17/06/2023</t>
  </si>
  <si>
    <t>PRORROGADO: 13/05/2025</t>
  </si>
  <si>
    <t>CARGO</t>
  </si>
  <si>
    <t>CÓDIGO</t>
  </si>
  <si>
    <t>VAGAS PREVISTAS</t>
  </si>
  <si>
    <t>TOTAL DE HABILITADOS</t>
  </si>
  <si>
    <t>CONVOCAÇÕES</t>
  </si>
  <si>
    <t>CARGOS OCUPADOS</t>
  </si>
  <si>
    <t>Ampla Concorrência</t>
  </si>
  <si>
    <t>PCD</t>
  </si>
  <si>
    <t>TOTAL</t>
  </si>
  <si>
    <t>Procurador Judicial Municipal</t>
  </si>
  <si>
    <t>-</t>
  </si>
  <si>
    <t>ÓRGÃO: SECRETARIA DE EDUCAÇÃO</t>
  </si>
  <si>
    <t>CONCURSO PÚBLICO EDITAL Nº 1/2023</t>
  </si>
  <si>
    <t>HOMOLOGADO: 21/11/2023</t>
  </si>
  <si>
    <t>PRORROGADO: 16/10/2025</t>
  </si>
  <si>
    <t>PPNI</t>
  </si>
  <si>
    <t>Professor I</t>
  </si>
  <si>
    <t>Lista Finalizada/ 130 candidatos final de fila nomeados</t>
  </si>
  <si>
    <t>Professor II - Todas as Disciplinas</t>
  </si>
  <si>
    <t>Professor II - Disciplina:Artes</t>
  </si>
  <si>
    <t>Professor II - Disciplina: Ciências</t>
  </si>
  <si>
    <t>Lista Finalizada / 7 candidatos ampla final de fila nomeados</t>
  </si>
  <si>
    <t>Professor II - Disciplina: Educação Física</t>
  </si>
  <si>
    <t>Professor II - Disciplina: Geografia</t>
  </si>
  <si>
    <t>Professor II - Disciplina: História</t>
  </si>
  <si>
    <t>Lista Finalizada / 6 candidatos ampla e 1 PPNI final de fila foram nomeados</t>
  </si>
  <si>
    <t>Professor II - Disciplina: Língua Inglesa</t>
  </si>
  <si>
    <t>Professor II - Disciplina: Língua Portuguesa</t>
  </si>
  <si>
    <t>Lista Finalizada / 4 Candidatos ampla e 1 candidato PPNI final de fila foram nomeados</t>
  </si>
  <si>
    <t>Professor II - Disciplina: Matemática</t>
  </si>
  <si>
    <t>Lista Finalizada / 6 candidatos ampla final de fila nomeados</t>
  </si>
  <si>
    <t>CONCURSO PÚBLICO EDITAL Nº 001/2024</t>
  </si>
  <si>
    <t>HOMOLOGADO: 01/07/2025</t>
  </si>
  <si>
    <t>PRORROGADO: 30/06/2026</t>
  </si>
  <si>
    <t>Auxiliar de Desenvolvimento Infantil - ADI</t>
  </si>
  <si>
    <t>**Lista Finalizada / 27 candidatos final de fila nomeados</t>
  </si>
  <si>
    <t>Nutricionista Escolar 40h</t>
  </si>
  <si>
    <t>Agente de Apoio ao Desenvolvimento Especial - AADEE</t>
  </si>
  <si>
    <t>ÓRGÃO: EMPREL</t>
  </si>
  <si>
    <t>HOMOLOGADO: 10/10/2023</t>
  </si>
  <si>
    <t>VAGAS PREENCHIDAS</t>
  </si>
  <si>
    <t>Analista de Infraestrutura e Suporte - Todas Especialidades</t>
  </si>
  <si>
    <t>Analista de Infraestrutura e Suporte - Especialidade: Banco de Dados</t>
  </si>
  <si>
    <t>Analista de Infraestrutura e Suporte - Especialidade: Redes</t>
  </si>
  <si>
    <t>Analista de Infraestrutura e Suporte - Especialidade: Softwares Básicos</t>
  </si>
  <si>
    <t>Analista de Sistemas</t>
  </si>
  <si>
    <t>ÓRGÃO: AUTARQUIA MUNICIPAL DE PREVIDÊNCIA E ASSISTÊNCIA À SAÚDE DOS SERVIDORES</t>
  </si>
  <si>
    <t>HOMOLOGADO: 01/04/2024</t>
  </si>
  <si>
    <t>Assistente de Previdência e Assistência à Saúde</t>
  </si>
  <si>
    <t>Técnico de Previdência e Assistência à Saúde - Todas as Especialidades</t>
  </si>
  <si>
    <t>Técnico de Previdência e Assistência à Saúde - Contabilidade</t>
  </si>
  <si>
    <t>Técnico de Previdência e Assistência à Saúde - Informática</t>
  </si>
  <si>
    <t>Analista de Previdência e Assistência à Saúde - Todas as Especialidades</t>
  </si>
  <si>
    <t>Analista de Previdência e Assistência à Saúde - Administrativa</t>
  </si>
  <si>
    <t>Analista de Previdência e Assistência à Saúde - Arquivologia</t>
  </si>
  <si>
    <t>Analista de Previdência e Assistência à Saúde - Assistência Social</t>
  </si>
  <si>
    <t>Analista de Previdência e Assistência à Saúde - Ciência Atuarial</t>
  </si>
  <si>
    <t>Analista de Previdência e Assistência à Saúde - Contabilidade</t>
  </si>
  <si>
    <t>Analista de Previdência e Assistência à Saúde - Informática</t>
  </si>
  <si>
    <t>ÓRGÃO: SECRETARIA DA MULHER</t>
  </si>
  <si>
    <t>HOMOLOGADO: 12/04/2025</t>
  </si>
  <si>
    <t xml:space="preserve">PRORROGADO: </t>
  </si>
  <si>
    <t>Analista de Promoção dos Direitos das Mulheres - Assistente Social</t>
  </si>
  <si>
    <t>Analista de Promoção dos Direitos das Mulheres - Psicóloga</t>
  </si>
  <si>
    <t>Analista de Promoção dos Direitos das Mulheres - Advogada</t>
  </si>
  <si>
    <t>Analista de Promoção dos Direitos das Mulheres - Pedagoga</t>
  </si>
  <si>
    <t>Analista de Promoção dos Direitos das Mulheres - Ciências Sociais</t>
  </si>
  <si>
    <t>Analista de Promoção dos Direitos das Mulheres - Educadora Social</t>
  </si>
  <si>
    <t>Analista de Promoção dos Direitos das Mulheres - Arte Educadora</t>
  </si>
  <si>
    <t>ÓRGÃO: SECRETARIA DA SAÚDE</t>
  </si>
  <si>
    <t>CONCURSO PÚBLICO Nº 01/2024</t>
  </si>
  <si>
    <t>HOMOLOGADO: 29/06/2024</t>
  </si>
  <si>
    <t>PRORROGADO: 26/06/2026</t>
  </si>
  <si>
    <t>OBSERVAÇÕES</t>
  </si>
  <si>
    <t>Agente de Saúde Ambiental e Combate às Endemias - ASACE 40h</t>
  </si>
  <si>
    <t>Agente de Redução de Danos 30h</t>
  </si>
  <si>
    <t>Auxiliar em Saúde Bucal 30h</t>
  </si>
  <si>
    <t>Auxiliar em Saúde Bucal 40h</t>
  </si>
  <si>
    <t>Técnico de Enfermagem 30h</t>
  </si>
  <si>
    <t>Técnico de Enfermagem 40h</t>
  </si>
  <si>
    <t>Técnico de Laboratório Análises Clinicas 30h</t>
  </si>
  <si>
    <t>Técnico de Laboratório Citotécnico 30h</t>
  </si>
  <si>
    <t>Técnico em Histopatologia 30h</t>
  </si>
  <si>
    <t>Técnico em Saneamento 30h</t>
  </si>
  <si>
    <t>Técnico Segurança do Trabalho 30h</t>
  </si>
  <si>
    <t>Assistente Social 20h</t>
  </si>
  <si>
    <t>Assistente Social 30h</t>
  </si>
  <si>
    <t>Cirurgião Dentista 40h</t>
  </si>
  <si>
    <t>Cirurgião Dentista 20h</t>
  </si>
  <si>
    <t>Cirurgião Dentista 20h - Disfunção Têmporo - Mandibular e Dorofacial</t>
  </si>
  <si>
    <t>Cirurgião Dentista 20h- Pacientes com Necessidades Especiais</t>
  </si>
  <si>
    <t>Enfermeiro 40h</t>
  </si>
  <si>
    <t>Enfermeiro 40h - USF</t>
  </si>
  <si>
    <t>Enfermeiro 40h - Obstetra/Saúde da Mulher</t>
  </si>
  <si>
    <t>Farmacêutico 30h</t>
  </si>
  <si>
    <t>Farmacêutico 40h</t>
  </si>
  <si>
    <t>Fisioterapeuta 20h</t>
  </si>
  <si>
    <t>Fisioterapeuta 30h</t>
  </si>
  <si>
    <t>Fonoaudiólogo 30h - Todas as Especialidades</t>
  </si>
  <si>
    <t>Fonoaudiólogo 30h</t>
  </si>
  <si>
    <t>Fonoaudiólogo Infantil 30h</t>
  </si>
  <si>
    <t>Fonoaudiólogo 40h</t>
  </si>
  <si>
    <t>Médico 20h - Todas as Especialidades</t>
  </si>
  <si>
    <t>Médico 20h - Alergia e Imunologia</t>
  </si>
  <si>
    <t>Médico 20h - Alergia e Imunologia Pediátrica</t>
  </si>
  <si>
    <t>Médico 20h - Anestesiologia</t>
  </si>
  <si>
    <t>Médico 20h - Angiologia</t>
  </si>
  <si>
    <t>Médico 20h - Cardiologia</t>
  </si>
  <si>
    <t>Médico 20h - Citopatologia</t>
  </si>
  <si>
    <t>Médico 20h - Cardiologia Pediátrica</t>
  </si>
  <si>
    <t>Médico 20h - Clínica Médica</t>
  </si>
  <si>
    <t>Médico 20h - Dermatologia</t>
  </si>
  <si>
    <t>Médico 20h - Imaginologia Pediátrica</t>
  </si>
  <si>
    <t>Médico 20h - Endocrinologia e Metabologia</t>
  </si>
  <si>
    <t>Médico 20h - Ergometria</t>
  </si>
  <si>
    <t>Médico 20h - Gastroenterologia Pediátrica</t>
  </si>
  <si>
    <t>Médico 20h - Geriatria</t>
  </si>
  <si>
    <t>Médico 20h - Ginecologia e Obstetrícia</t>
  </si>
  <si>
    <t>Médico 20h - Homeopatia</t>
  </si>
  <si>
    <t>Médico 20h - Medicina do Adolescente</t>
  </si>
  <si>
    <t>Médico 20h - Neurologia Pediátrica</t>
  </si>
  <si>
    <t>Lista Finalizada. Nomeado 1 final de fila</t>
  </si>
  <si>
    <t>Médico 20h - Oftalmologia Cirurgica</t>
  </si>
  <si>
    <t>Médico 20h - Medicina Física e Reabilitação</t>
  </si>
  <si>
    <t>Médico 20h - Pediatria</t>
  </si>
  <si>
    <t>Médico 20h - Perícias Médicas</t>
  </si>
  <si>
    <t>Médico 20h - Pneumologia</t>
  </si>
  <si>
    <t>Médico 20h - Proctologia</t>
  </si>
  <si>
    <t>Médico 20h - Psiquiatria</t>
  </si>
  <si>
    <t>Médico 20h - Psiquiatria Infancia e Adolescencia</t>
  </si>
  <si>
    <t>Lista Finalizada</t>
  </si>
  <si>
    <t>Médico 20h - Reumatologia</t>
  </si>
  <si>
    <t>Médico 20h - Ortopedia e Traumatologia</t>
  </si>
  <si>
    <t>Médico 20h - Hematologia</t>
  </si>
  <si>
    <t>Médico 20h - Nefrologia</t>
  </si>
  <si>
    <t>Médico 20h - Neonatologia</t>
  </si>
  <si>
    <t>Médico 20h - Cirurgia Geral</t>
  </si>
  <si>
    <t>Médico do Trabalho 20h</t>
  </si>
  <si>
    <t>Médico de Familia e Comunidade 40h</t>
  </si>
  <si>
    <t>Nutricionista 30h</t>
  </si>
  <si>
    <t>Nutricionista 40h</t>
  </si>
  <si>
    <t>Profissional de Educação Física 30h</t>
  </si>
  <si>
    <t>Psicólogo 30h</t>
  </si>
  <si>
    <t>Psicólogo 40h</t>
  </si>
  <si>
    <t>Psicólogo Infantil 30h</t>
  </si>
  <si>
    <t>Sanitarista 40h</t>
  </si>
  <si>
    <t>Terapeuta Ocupacional 20h</t>
  </si>
  <si>
    <t>Terapeuta Ocupacional 30h</t>
  </si>
  <si>
    <t>Terapeuta Ocupacional 30h - Infantil</t>
  </si>
  <si>
    <t>SELEÇÃO PÚBLICA Nº 01/2024</t>
  </si>
  <si>
    <t>HOMOLOGADO: 25/05/2024</t>
  </si>
  <si>
    <t>PRORROGADO: 13/05/2026</t>
  </si>
  <si>
    <t>Agente Comunitário de Saúde - ACS - Todos os Distritos</t>
  </si>
  <si>
    <t>Distrito Sanitário I</t>
  </si>
  <si>
    <t>Distrito Sanitário II</t>
  </si>
  <si>
    <t>Distrito Sanitário III</t>
  </si>
  <si>
    <t>Distrito Sanitário IV</t>
  </si>
  <si>
    <t>Distrito Sanitário V</t>
  </si>
  <si>
    <t>Distrito Sanitário VI</t>
  </si>
  <si>
    <t>Distrito Sanitário VII</t>
  </si>
  <si>
    <t>Distrito Sanitário VIII</t>
  </si>
  <si>
    <t>SELEÇÃO SIMPLIFICADA</t>
  </si>
  <si>
    <t>ÓRGÃO: SECRETARIA DE POLÍTICA URBANA E LICENCIAMENTO</t>
  </si>
  <si>
    <t>HOMOLOGADO: 23/02/2024</t>
  </si>
  <si>
    <t>PRORROGADO: 11/05/2026</t>
  </si>
  <si>
    <t>Assistente Técnico em Geoprocessamento - Técnico ou Tecnólogo em Geoprocessamento, Cartografia, Topografia e Geodésia</t>
  </si>
  <si>
    <t>---</t>
  </si>
  <si>
    <t>Analista de Cartografia - Engenheiro Cartófrago</t>
  </si>
  <si>
    <t>Analista de Gestão Social - Assistente Social</t>
  </si>
  <si>
    <t>Analista de Projetos de Engenharia Civil - Engenheiro Civil</t>
  </si>
  <si>
    <t>Analista Jurídico - Advogado</t>
  </si>
  <si>
    <t>ÓRGÃO: SECRETARIA DE ESPORTES</t>
  </si>
  <si>
    <t>HOMOLOGADO: 28/06/2024</t>
  </si>
  <si>
    <t>Coordenador Pedagógico</t>
  </si>
  <si>
    <t>00149</t>
  </si>
  <si>
    <t>Professor II - Todas as Especialidades</t>
  </si>
  <si>
    <t>Professor II - Atletismo</t>
  </si>
  <si>
    <t>Professor II - Atletismo Paralímpico</t>
  </si>
  <si>
    <t>Professor II - Badminton/Paradminton</t>
  </si>
  <si>
    <t>Professor II - Ballet</t>
  </si>
  <si>
    <t>Professor II - Basquete</t>
  </si>
  <si>
    <t>Professor II - Bocha Paralímpica</t>
  </si>
  <si>
    <t>Professor II - Corrida de Rua</t>
  </si>
  <si>
    <t>Professor II - Crosstraining</t>
  </si>
  <si>
    <t>Professor II - Dança</t>
  </si>
  <si>
    <t>Professor II - Futebol de Campo</t>
  </si>
  <si>
    <t>Professor II - Futsal</t>
  </si>
  <si>
    <t>Professor II - Ginástica Artística</t>
  </si>
  <si>
    <t>Professor II - Ginástica Rítmica</t>
  </si>
  <si>
    <t>Professor II - Goalball</t>
  </si>
  <si>
    <t>Professor II - Hidroginástica</t>
  </si>
  <si>
    <t>Professor II - Handebol</t>
  </si>
  <si>
    <t>Professor II - Jiu-Jitsu</t>
  </si>
  <si>
    <t>Professor II - Judô</t>
  </si>
  <si>
    <t>Professor II - Karatê</t>
  </si>
  <si>
    <t>Professor II - Luta Olímpica</t>
  </si>
  <si>
    <t>Professor II - Natação</t>
  </si>
  <si>
    <t>Professor II - Natação Paralímpica</t>
  </si>
  <si>
    <t>Professor II - Pilates</t>
  </si>
  <si>
    <t>Professor II - Skate</t>
  </si>
  <si>
    <t>Professor II - Tenis</t>
  </si>
  <si>
    <t>Professor II - Vôlei de Praia</t>
  </si>
  <si>
    <t>Professor II - Vôlei Sentado</t>
  </si>
  <si>
    <t>Professor II - Voleibol</t>
  </si>
  <si>
    <t>Professor II - Especialista em Transtorno do Espectro Autista</t>
  </si>
  <si>
    <t>ÓRGÃO: SECRETARIA DE MULHER E SECRETARIA DE SEGURANÇA CIDADÃ</t>
  </si>
  <si>
    <t>HOMOLOGADO: 27/06/2024</t>
  </si>
  <si>
    <t>PRORROGADO: 03/06/2026</t>
  </si>
  <si>
    <t>Técnico em Nível Superior de Promoção dos Direitos das Mulheres - Pedagogia</t>
  </si>
  <si>
    <t>Técnico em Nível Superior de Promoção dos Direitos das Mulheres - Jurídica</t>
  </si>
  <si>
    <t>Técnico em Nível Superior de Promoção dos Direitos das Mulheres - Ciências Sociais</t>
  </si>
  <si>
    <t>Técnico em Nível Superior de Promoção dos Direitos das Mulheres - Assistência Social</t>
  </si>
  <si>
    <t>Técnico em Nível Superior de Promoção dos Direitos das Mulheres - Educador Social</t>
  </si>
  <si>
    <t>Técnico em Nível Superior de Promoção dos Direitos das Mulheres - Arte Educação</t>
  </si>
  <si>
    <t>Técnico em Nível Superior de Promoção dos Direitos das Mulheres - Instrutores para Cursos Profissionalizantes - Moda e Costura</t>
  </si>
  <si>
    <t>Técnico em Nível Superior de Promoção dos Direitos das Mulheres - Instrutores para Cursos Profissionalizantes - Gastronomia</t>
  </si>
  <si>
    <t>Técnico em Nível Superior de Promoção dos Direitos das Mulheres - Instrutores para Cursos Profissionalizantes - Laboratório Audiovisual</t>
  </si>
  <si>
    <t>Analista de Segurança Cidadã - Arte Educação</t>
  </si>
  <si>
    <t>ÓRGÃO: SECRETARIA DE PLANEJAMENTO, GESTÃO E TRANSFORMAÇÃO DIGITAL E SECRETARIA EXECUTIVA DE PARCERIAS ESTRATÉGICAS</t>
  </si>
  <si>
    <t>HOMOLOGADO: 13/06/2024</t>
  </si>
  <si>
    <t>Analista de Concessões Públicas - Especialista em Engenharia</t>
  </si>
  <si>
    <t>Analista de Concessões Públicas - Especialista em Arquitetura</t>
  </si>
  <si>
    <t>Analista de Concessões Públicas - Especialista em Economia</t>
  </si>
  <si>
    <t>Analista de Concessões Públicas - Especialista em Modelagem Financeira</t>
  </si>
  <si>
    <t>Analista de Concessões Públicas - Especilidade Jurídica</t>
  </si>
  <si>
    <t>SELEÇÃO PÚBLICA SIMPLIFICADA EDITAL Nº 25/2024</t>
  </si>
  <si>
    <t>Assistente em Acessibilidade na Função Interprete de Lingua Brasileira de Sinais (LIBRAS)</t>
  </si>
  <si>
    <t>Assistente Social Educacional</t>
  </si>
  <si>
    <t>Psicólogo Educacional</t>
  </si>
  <si>
    <t>SELEÇÃO PÚBLICA SIMPLIFICADA EDITAL Nº 23/2024</t>
  </si>
  <si>
    <t>Agente Administrativo Escolar</t>
  </si>
  <si>
    <t>Agente de Apoio ao Desenvolvimento Escolar Especial (AADEE)</t>
  </si>
  <si>
    <t>ÓRGÃO: SECRETARIA EXECUTIVA DE PROTEÇÃO E DEFESA DOS ANIMAIS E SECRETARIA DE ADMINISTRAÇÃO</t>
  </si>
  <si>
    <t>SELEÇÃO PÚBLICA SIMPLIFICADA EDITAL Nº 01/2025</t>
  </si>
  <si>
    <t>HOMOLOGADO: 23/12/2025</t>
  </si>
  <si>
    <t>Analista em Saúde Animal – Veterinário 40h - Todas as especialidades</t>
  </si>
  <si>
    <t>Analista em Saúde Animal – Veterinário 40h - Especialidade: Clínica Médica</t>
  </si>
  <si>
    <t>Analista em Saúde Animal – Veterinário 40h - Especialidade: Cirurgia</t>
  </si>
  <si>
    <t>Analista em Saúde Animal – Veterinário 40h - Especialidade: Ortopedia</t>
  </si>
  <si>
    <t>Analista em Saúde Animal – Veterinário 40h - Especialidade: Cardiologia</t>
  </si>
  <si>
    <t>Analista em Saúde Animal – Veterinário 40h - Especialidade: Patologia</t>
  </si>
  <si>
    <t>Analista em Saúde Animal – Veterinário 40h Plantonista - Todas as especialidades</t>
  </si>
  <si>
    <t>Analista em Saúde Animal – Veterinário 40h Plantonista – Especialidade: Diagnóstico por Imagem</t>
  </si>
  <si>
    <t>Analista em Saúde Animal – Veterinário 40h Plantonista - Especialidade: Clínica Médica</t>
  </si>
  <si>
    <t>Analista em Saúde Animal – Veterinário 40h Plantonista - Especialidade: Cirurgia</t>
  </si>
  <si>
    <t>Analista em Saúde Animal – Veterinário 40h Plantonista - Especialidade: Anestesia</t>
  </si>
  <si>
    <t>Analista em Saúde Animal – Veterinário 20h - Especialidade: Dermatologia</t>
  </si>
  <si>
    <t>Auxiliar em Saúde Animal - Auxiliar Veterinário 40h</t>
  </si>
  <si>
    <t>Auxiliar em Saúde Animal - Auxiliar Veterinário 40h Plantonista</t>
  </si>
  <si>
    <t>Técnico em Saúde Animal - Radiologia e Imagenologia 24h</t>
  </si>
  <si>
    <t>SELEÇÃO PÚBLICA SIMPLIFICADA EDITAL Nº 01/2026</t>
  </si>
  <si>
    <t>HOMOLOGADO: 11/02/2026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</si>
</sst>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/m/yyyy"/>
  </numFmts>
  <fonts count="34">
    <font>
      <sz val="10"/>
      <color rgb="FF000000"/>
      <name val="Arial"/>
      <charset val="134"/>
      <scheme val="minor"/>
    </font>
    <font>
      <b/>
      <sz val="17"/>
      <color theme="1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0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11"/>
      <color theme="1"/>
      <name val="Calibri"/>
      <charset val="134"/>
    </font>
    <font>
      <sz val="10"/>
      <color rgb="FFFFFFFF"/>
      <name val="Arial"/>
      <charset val="134"/>
      <scheme val="minor"/>
    </font>
    <font>
      <b/>
      <sz val="16"/>
      <color rgb="FFFFFFFF"/>
      <name val="Arial"/>
      <charset val="134"/>
      <scheme val="minor"/>
    </font>
    <font>
      <sz val="8"/>
      <color theme="1"/>
      <name val="Arial"/>
      <charset val="134"/>
      <scheme val="minor"/>
    </font>
    <font>
      <sz val="7"/>
      <color theme="1"/>
      <name val="Arial"/>
      <charset val="134"/>
      <scheme val="minor"/>
    </font>
    <font>
      <u/>
      <sz val="10"/>
      <color rgb="FF0000FF"/>
      <name val="Arial"/>
      <charset val="134"/>
      <scheme val="minor"/>
    </font>
    <font>
      <sz val="11"/>
      <color theme="1"/>
      <name val="Calibri"/>
      <charset val="134"/>
    </font>
    <font>
      <sz val="36"/>
      <color rgb="FFFFFFFF"/>
      <name val="Calibri"/>
      <charset val="134"/>
    </font>
    <font>
      <b/>
      <i/>
      <sz val="8"/>
      <color theme="1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3C78D8"/>
        <bgColor rgb="FF3C78D8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6FA8DC"/>
        <bgColor rgb="FF6FA8DC"/>
      </patternFill>
    </fill>
    <fill>
      <patternFill patternType="solid">
        <fgColor rgb="FF6D9EEB"/>
        <bgColor rgb="FF6D9EE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9" borderId="2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25" applyNumberFormat="0" applyAlignment="0" applyProtection="0">
      <alignment vertical="center"/>
    </xf>
    <xf numFmtId="0" fontId="24" fillId="11" borderId="26" applyNumberFormat="0" applyAlignment="0" applyProtection="0">
      <alignment vertical="center"/>
    </xf>
    <xf numFmtId="0" fontId="25" fillId="11" borderId="25" applyNumberFormat="0" applyAlignment="0" applyProtection="0">
      <alignment vertical="center"/>
    </xf>
    <xf numFmtId="0" fontId="26" fillId="12" borderId="27" applyNumberFormat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</cellStyleXfs>
  <cellXfs count="76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0" xfId="0" applyFont="1" applyFill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6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/>
    <xf numFmtId="0" fontId="5" fillId="5" borderId="0" xfId="0" applyFont="1" applyFill="1" applyAlignment="1"/>
    <xf numFmtId="58" fontId="2" fillId="5" borderId="0" xfId="0" applyNumberFormat="1" applyFont="1" applyFill="1" applyAlignment="1">
      <alignment horizontal="left"/>
    </xf>
    <xf numFmtId="0" fontId="2" fillId="4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/>
    <xf numFmtId="0" fontId="2" fillId="5" borderId="0" xfId="0" applyFont="1" applyFill="1" applyAlignment="1">
      <alignment horizontal="center" vertical="center" wrapText="1"/>
    </xf>
    <xf numFmtId="58" fontId="2" fillId="5" borderId="0" xfId="0" applyNumberFormat="1" applyFont="1" applyFill="1" applyAlignment="1">
      <alignment horizontal="left" vertical="center" wrapText="1"/>
    </xf>
    <xf numFmtId="0" fontId="4" fillId="3" borderId="0" xfId="0" applyFont="1" applyFill="1"/>
    <xf numFmtId="0" fontId="2" fillId="0" borderId="0" xfId="0" applyFont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3" xfId="0" applyFont="1" applyBorder="1"/>
    <xf numFmtId="0" fontId="2" fillId="5" borderId="0" xfId="0" applyFont="1" applyFill="1" applyAlignment="1"/>
    <xf numFmtId="0" fontId="1" fillId="7" borderId="0" xfId="0" applyFont="1" applyFill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4" fillId="0" borderId="6" xfId="0" applyFont="1" applyBorder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3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/>
    </xf>
    <xf numFmtId="0" fontId="3" fillId="0" borderId="15" xfId="0" applyFont="1" applyBorder="1"/>
    <xf numFmtId="0" fontId="2" fillId="3" borderId="15" xfId="0" applyFont="1" applyFill="1" applyBorder="1" applyAlignment="1">
      <alignment vertical="center"/>
    </xf>
    <xf numFmtId="180" fontId="4" fillId="3" borderId="16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top" wrapText="1"/>
    </xf>
    <xf numFmtId="0" fontId="3" fillId="0" borderId="18" xfId="0" applyFont="1" applyBorder="1"/>
    <xf numFmtId="0" fontId="2" fillId="3" borderId="17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18" xfId="0" applyFont="1" applyFill="1" applyBorder="1" applyAlignment="1">
      <alignment vertical="center"/>
    </xf>
    <xf numFmtId="0" fontId="10" fillId="3" borderId="19" xfId="0" applyFont="1" applyFill="1" applyBorder="1" applyAlignment="1">
      <alignment vertical="center"/>
    </xf>
    <xf numFmtId="0" fontId="3" fillId="0" borderId="20" xfId="0" applyFont="1" applyBorder="1"/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11" fillId="0" borderId="0" xfId="0" applyFont="1" applyAlignment="1"/>
    <xf numFmtId="0" fontId="0" fillId="0" borderId="0" xfId="0" applyFont="1"/>
    <xf numFmtId="0" fontId="10" fillId="3" borderId="19" xfId="0" applyFont="1" applyFill="1" applyBorder="1" applyAlignment="1">
      <alignment vertical="center" wrapText="1"/>
    </xf>
    <xf numFmtId="58" fontId="4" fillId="3" borderId="16" xfId="0" applyNumberFormat="1" applyFont="1" applyFill="1" applyBorder="1" applyAlignment="1">
      <alignment horizontal="left" vertical="center"/>
    </xf>
    <xf numFmtId="0" fontId="2" fillId="3" borderId="18" xfId="0" applyFont="1" applyFill="1" applyBorder="1" applyAlignment="1">
      <alignment vertical="center"/>
    </xf>
    <xf numFmtId="0" fontId="8" fillId="3" borderId="0" xfId="0" applyFont="1" applyFill="1" applyAlignment="1">
      <alignment horizontal="left" vertical="top" wrapText="1"/>
    </xf>
    <xf numFmtId="0" fontId="3" fillId="0" borderId="21" xfId="0" applyFont="1" applyBorder="1"/>
    <xf numFmtId="58" fontId="4" fillId="3" borderId="16" xfId="0" applyNumberFormat="1" applyFont="1" applyFill="1" applyBorder="1" applyAlignment="1">
      <alignment horizontal="center" vertical="center" wrapText="1"/>
    </xf>
    <xf numFmtId="58" fontId="2" fillId="5" borderId="0" xfId="0" applyNumberFormat="1" applyFont="1" applyFill="1" applyAlignment="1">
      <alignment horizontal="center"/>
    </xf>
    <xf numFmtId="0" fontId="4" fillId="0" borderId="0" xfId="0" applyFont="1" applyAlignment="1"/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58" fontId="5" fillId="5" borderId="0" xfId="0" applyNumberFormat="1" applyFont="1" applyFill="1" applyAlignment="1">
      <alignment horizontal="left"/>
    </xf>
    <xf numFmtId="0" fontId="13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Sele&#231;&#245;es P&#250;blicas'!A1"/><Relationship Id="rId1" Type="http://schemas.openxmlformats.org/officeDocument/2006/relationships/hyperlink" Target="#'Concursos P&#250;blico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2.xml.rels><?xml version="1.0" encoding="UTF-8" standalone="yes"?>
<Relationships xmlns="http://schemas.openxmlformats.org/package/2006/relationships"><Relationship Id="rId7" Type="http://schemas.openxmlformats.org/officeDocument/2006/relationships/hyperlink" Target="#'P&#225;gina Inicial'!A1"/><Relationship Id="rId6" Type="http://schemas.openxmlformats.org/officeDocument/2006/relationships/hyperlink" Target="#'PGM Procurador'!A1"/><Relationship Id="rId5" Type="http://schemas.openxmlformats.org/officeDocument/2006/relationships/hyperlink" Target="#'EMPREL - Analistas'!A1"/><Relationship Id="rId4" Type="http://schemas.openxmlformats.org/officeDocument/2006/relationships/hyperlink" Target="#'Reciprev - Diversos'!A1"/><Relationship Id="rId3" Type="http://schemas.openxmlformats.org/officeDocument/2006/relationships/hyperlink" Target="#'SEMUL - Analistas'!A1"/><Relationship Id="rId2" Type="http://schemas.openxmlformats.org/officeDocument/2006/relationships/hyperlink" Target="#'SESAU 2024 Diversos'!A1"/><Relationship Id="rId1" Type="http://schemas.openxmlformats.org/officeDocument/2006/relationships/hyperlink" Target="#'SEDUC Diversos'!A1"/></Relationships>
</file>

<file path=xl/drawings/_rels/drawing3.xml.rels><?xml version="1.0" encoding="UTF-8" standalone="yes"?>
<Relationships xmlns="http://schemas.openxmlformats.org/package/2006/relationships"><Relationship Id="rId7" Type="http://schemas.openxmlformats.org/officeDocument/2006/relationships/hyperlink" Target="#'SP SEDA 2026'!A1"/><Relationship Id="rId6" Type="http://schemas.openxmlformats.org/officeDocument/2006/relationships/hyperlink" Target="#'SP SEDA 2025'!A1"/><Relationship Id="rId5" Type="http://schemas.openxmlformats.org/officeDocument/2006/relationships/hyperlink" Target="#'P&#225;gina Inicial'!A1"/><Relationship Id="rId4" Type="http://schemas.openxmlformats.org/officeDocument/2006/relationships/hyperlink" Target="#'SP SESP'!A1"/><Relationship Id="rId3" Type="http://schemas.openxmlformats.org/officeDocument/2006/relationships/hyperlink" Target="#'SP SEMUL SESEC'!A1"/><Relationship Id="rId2" Type="http://schemas.openxmlformats.org/officeDocument/2006/relationships/hyperlink" Target="#'SP SEPE'!A1"/><Relationship Id="rId1" Type="http://schemas.openxmlformats.org/officeDocument/2006/relationships/hyperlink" Target="#'SP SEDUC Diverso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600075</xdr:colOff>
      <xdr:row>6</xdr:row>
      <xdr:rowOff>95250</xdr:rowOff>
    </xdr:from>
    <xdr:ext cx="3543300" cy="1171575"/>
    <xdr:sp>
      <xdr:nvSpPr>
        <xdr:cNvPr id="3" name="Shape 3">
          <a:hlinkClick xmlns:r="http://schemas.openxmlformats.org/officeDocument/2006/relationships" r:id="rId1"/>
        </xdr:cNvPr>
        <xdr:cNvSpPr/>
      </xdr:nvSpPr>
      <xdr:spPr>
        <a:xfrm>
          <a:off x="1600200" y="1295400"/>
          <a:ext cx="3543300" cy="1171575"/>
        </a:xfrm>
        <a:prstGeom prst="roundRect">
          <a:avLst>
            <a:gd name="adj" fmla="val 16667"/>
          </a:avLst>
        </a:prstGeom>
        <a:solidFill>
          <a:srgbClr val="3D85C6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CONCURSOS PÚBLICOS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6</xdr:col>
      <xdr:colOff>142875</xdr:colOff>
      <xdr:row>6</xdr:row>
      <xdr:rowOff>95250</xdr:rowOff>
    </xdr:from>
    <xdr:ext cx="3543300" cy="1171575"/>
    <xdr:sp>
      <xdr:nvSpPr>
        <xdr:cNvPr id="4" name="Shape 4">
          <a:hlinkClick xmlns:r="http://schemas.openxmlformats.org/officeDocument/2006/relationships" r:id="rId2"/>
        </xdr:cNvPr>
        <xdr:cNvSpPr/>
      </xdr:nvSpPr>
      <xdr:spPr>
        <a:xfrm>
          <a:off x="5415915" y="1295400"/>
          <a:ext cx="3543300" cy="1171575"/>
        </a:xfrm>
        <a:prstGeom prst="roundRect">
          <a:avLst>
            <a:gd name="adj" fmla="val 16667"/>
          </a:avLst>
        </a:prstGeom>
        <a:solidFill>
          <a:srgbClr val="3D85C6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SELEÇÕES PÚBLICAS SIMPLIFICADAS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123825</xdr:colOff>
      <xdr:row>1</xdr:row>
      <xdr:rowOff>28575</xdr:rowOff>
    </xdr:from>
    <xdr:ext cx="962025" cy="571500"/>
    <xdr:sp>
      <xdr:nvSpPr>
        <xdr:cNvPr id="37" name="Shape 37">
          <a:hlinkClick xmlns:r="http://schemas.openxmlformats.org/officeDocument/2006/relationships" r:id="rId1"/>
        </xdr:cNvPr>
        <xdr:cNvSpPr/>
      </xdr:nvSpPr>
      <xdr:spPr>
        <a:xfrm>
          <a:off x="9481820" y="228600"/>
          <a:ext cx="962025" cy="571500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85725</xdr:colOff>
      <xdr:row>1</xdr:row>
      <xdr:rowOff>9525</xdr:rowOff>
    </xdr:from>
    <xdr:ext cx="946785" cy="581025"/>
    <xdr:sp>
      <xdr:nvSpPr>
        <xdr:cNvPr id="38" name="Shape 38">
          <a:hlinkClick xmlns:r="http://schemas.openxmlformats.org/officeDocument/2006/relationships" r:id="rId1"/>
        </xdr:cNvPr>
        <xdr:cNvSpPr/>
      </xdr:nvSpPr>
      <xdr:spPr>
        <a:xfrm>
          <a:off x="9222105" y="209550"/>
          <a:ext cx="946785" cy="58102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95250</xdr:colOff>
      <xdr:row>1</xdr:row>
      <xdr:rowOff>28575</xdr:rowOff>
    </xdr:from>
    <xdr:ext cx="956310" cy="552450"/>
    <xdr:sp>
      <xdr:nvSpPr>
        <xdr:cNvPr id="39" name="Shape 39">
          <a:hlinkClick xmlns:r="http://schemas.openxmlformats.org/officeDocument/2006/relationships" r:id="rId1"/>
        </xdr:cNvPr>
        <xdr:cNvSpPr/>
      </xdr:nvSpPr>
      <xdr:spPr>
        <a:xfrm>
          <a:off x="10430510" y="228600"/>
          <a:ext cx="956310" cy="552450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95250</xdr:colOff>
      <xdr:row>1</xdr:row>
      <xdr:rowOff>19050</xdr:rowOff>
    </xdr:from>
    <xdr:ext cx="975360" cy="561975"/>
    <xdr:sp>
      <xdr:nvSpPr>
        <xdr:cNvPr id="40" name="Shape 40">
          <a:hlinkClick xmlns:r="http://schemas.openxmlformats.org/officeDocument/2006/relationships" r:id="rId1"/>
        </xdr:cNvPr>
        <xdr:cNvSpPr/>
      </xdr:nvSpPr>
      <xdr:spPr>
        <a:xfrm>
          <a:off x="9563100" y="219075"/>
          <a:ext cx="975360" cy="56197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66675</xdr:colOff>
      <xdr:row>1</xdr:row>
      <xdr:rowOff>9525</xdr:rowOff>
    </xdr:from>
    <xdr:ext cx="1061085" cy="608965"/>
    <xdr:sp>
      <xdr:nvSpPr>
        <xdr:cNvPr id="41" name="Shape 41">
          <a:hlinkClick xmlns:r="http://schemas.openxmlformats.org/officeDocument/2006/relationships" r:id="rId1"/>
        </xdr:cNvPr>
        <xdr:cNvSpPr/>
      </xdr:nvSpPr>
      <xdr:spPr>
        <a:xfrm>
          <a:off x="9779000" y="209550"/>
          <a:ext cx="1061085" cy="60896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82550</xdr:colOff>
      <xdr:row>1</xdr:row>
      <xdr:rowOff>47625</xdr:rowOff>
    </xdr:from>
    <xdr:ext cx="1061085" cy="608965"/>
    <xdr:sp>
      <xdr:nvSpPr>
        <xdr:cNvPr id="2" name="Shape 41">
          <a:hlinkClick xmlns:r="http://schemas.openxmlformats.org/officeDocument/2006/relationships" r:id="rId1"/>
        </xdr:cNvPr>
        <xdr:cNvSpPr/>
      </xdr:nvSpPr>
      <xdr:spPr>
        <a:xfrm>
          <a:off x="10941685" y="247650"/>
          <a:ext cx="1061085" cy="60896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156210</xdr:colOff>
      <xdr:row>0</xdr:row>
      <xdr:rowOff>180975</xdr:rowOff>
    </xdr:from>
    <xdr:ext cx="1061085" cy="608965"/>
    <xdr:sp>
      <xdr:nvSpPr>
        <xdr:cNvPr id="2" name="Shape 41">
          <a:hlinkClick xmlns:r="http://schemas.openxmlformats.org/officeDocument/2006/relationships" r:id="rId1"/>
        </xdr:cNvPr>
        <xdr:cNvSpPr/>
      </xdr:nvSpPr>
      <xdr:spPr>
        <a:xfrm>
          <a:off x="10958195" y="180975"/>
          <a:ext cx="1061085" cy="60896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38100</xdr:colOff>
      <xdr:row>52</xdr:row>
      <xdr:rowOff>66675</xdr:rowOff>
    </xdr:from>
    <xdr:ext cx="790575" cy="361950"/>
    <xdr:sp>
      <xdr:nvSpPr>
        <xdr:cNvPr id="7" name="Shape 7">
          <a:hlinkClick xmlns:r="http://schemas.openxmlformats.org/officeDocument/2006/relationships" r:id="rId1"/>
        </xdr:cNvPr>
        <xdr:cNvSpPr/>
      </xdr:nvSpPr>
      <xdr:spPr>
        <a:xfrm>
          <a:off x="7301230" y="8880475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10</xdr:col>
      <xdr:colOff>152400</xdr:colOff>
      <xdr:row>47</xdr:row>
      <xdr:rowOff>152400</xdr:rowOff>
    </xdr:from>
    <xdr:ext cx="3009900" cy="238125"/>
    <xdr:sp>
      <xdr:nvSpPr>
        <xdr:cNvPr id="9" name="Shape 9"/>
        <xdr:cNvSpPr txBox="1"/>
      </xdr:nvSpPr>
      <xdr:spPr>
        <a:xfrm>
          <a:off x="8257540" y="8185150"/>
          <a:ext cx="3009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47625</xdr:colOff>
      <xdr:row>46</xdr:row>
      <xdr:rowOff>57150</xdr:rowOff>
    </xdr:from>
    <xdr:ext cx="800100" cy="323850"/>
    <xdr:sp>
      <xdr:nvSpPr>
        <xdr:cNvPr id="11" name="Shape 11">
          <a:hlinkClick xmlns:r="http://schemas.openxmlformats.org/officeDocument/2006/relationships" r:id="rId2"/>
        </xdr:cNvPr>
        <xdr:cNvSpPr/>
      </xdr:nvSpPr>
      <xdr:spPr>
        <a:xfrm>
          <a:off x="7310755" y="7927975"/>
          <a:ext cx="800100" cy="3238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40</xdr:row>
      <xdr:rowOff>76200</xdr:rowOff>
    </xdr:from>
    <xdr:ext cx="790575" cy="361950"/>
    <xdr:sp>
      <xdr:nvSpPr>
        <xdr:cNvPr id="13" name="Shape 13">
          <a:hlinkClick xmlns:r="http://schemas.openxmlformats.org/officeDocument/2006/relationships" r:id="rId2"/>
        </xdr:cNvPr>
        <xdr:cNvSpPr/>
      </xdr:nvSpPr>
      <xdr:spPr>
        <a:xfrm>
          <a:off x="7301230" y="7004050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34</xdr:row>
      <xdr:rowOff>95250</xdr:rowOff>
    </xdr:from>
    <xdr:ext cx="790575" cy="342900"/>
    <xdr:sp>
      <xdr:nvSpPr>
        <xdr:cNvPr id="14" name="Shape 14">
          <a:hlinkClick xmlns:r="http://schemas.openxmlformats.org/officeDocument/2006/relationships" r:id="rId1"/>
        </xdr:cNvPr>
        <xdr:cNvSpPr/>
      </xdr:nvSpPr>
      <xdr:spPr>
        <a:xfrm>
          <a:off x="7301230" y="6080125"/>
          <a:ext cx="790575" cy="34290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47625</xdr:colOff>
      <xdr:row>28</xdr:row>
      <xdr:rowOff>66675</xdr:rowOff>
    </xdr:from>
    <xdr:ext cx="790575" cy="342900"/>
    <xdr:sp>
      <xdr:nvSpPr>
        <xdr:cNvPr id="16" name="Shape 16">
          <a:hlinkClick xmlns:r="http://schemas.openxmlformats.org/officeDocument/2006/relationships" r:id="rId3"/>
        </xdr:cNvPr>
        <xdr:cNvSpPr/>
      </xdr:nvSpPr>
      <xdr:spPr>
        <a:xfrm>
          <a:off x="7310755" y="5108575"/>
          <a:ext cx="790575" cy="34290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47625</xdr:colOff>
      <xdr:row>22</xdr:row>
      <xdr:rowOff>200025</xdr:rowOff>
    </xdr:from>
    <xdr:ext cx="800100" cy="371475"/>
    <xdr:sp>
      <xdr:nvSpPr>
        <xdr:cNvPr id="18" name="Shape 18">
          <a:hlinkClick xmlns:r="http://schemas.openxmlformats.org/officeDocument/2006/relationships" r:id="rId4"/>
        </xdr:cNvPr>
        <xdr:cNvSpPr/>
      </xdr:nvSpPr>
      <xdr:spPr>
        <a:xfrm>
          <a:off x="7310755" y="4038600"/>
          <a:ext cx="800100" cy="3714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16</xdr:row>
      <xdr:rowOff>95250</xdr:rowOff>
    </xdr:from>
    <xdr:ext cx="800100" cy="333375"/>
    <xdr:sp>
      <xdr:nvSpPr>
        <xdr:cNvPr id="20" name="Shape 20">
          <a:hlinkClick xmlns:r="http://schemas.openxmlformats.org/officeDocument/2006/relationships" r:id="rId5"/>
        </xdr:cNvPr>
        <xdr:cNvSpPr/>
      </xdr:nvSpPr>
      <xdr:spPr>
        <a:xfrm>
          <a:off x="7301230" y="2990850"/>
          <a:ext cx="800100" cy="3333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10</xdr:row>
      <xdr:rowOff>190500</xdr:rowOff>
    </xdr:from>
    <xdr:ext cx="800100" cy="333375"/>
    <xdr:sp>
      <xdr:nvSpPr>
        <xdr:cNvPr id="22" name="Shape 22">
          <a:hlinkClick xmlns:r="http://schemas.openxmlformats.org/officeDocument/2006/relationships" r:id="rId1"/>
        </xdr:cNvPr>
        <xdr:cNvSpPr/>
      </xdr:nvSpPr>
      <xdr:spPr>
        <a:xfrm>
          <a:off x="7301230" y="1990725"/>
          <a:ext cx="800100" cy="3333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4</xdr:row>
      <xdr:rowOff>200025</xdr:rowOff>
    </xdr:from>
    <xdr:ext cx="800100" cy="333375"/>
    <xdr:sp>
      <xdr:nvSpPr>
        <xdr:cNvPr id="23" name="Shape 23">
          <a:hlinkClick xmlns:r="http://schemas.openxmlformats.org/officeDocument/2006/relationships" r:id="rId6"/>
        </xdr:cNvPr>
        <xdr:cNvSpPr/>
      </xdr:nvSpPr>
      <xdr:spPr>
        <a:xfrm>
          <a:off x="7301230" y="904875"/>
          <a:ext cx="800100" cy="3333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0</xdr:col>
      <xdr:colOff>247650</xdr:colOff>
      <xdr:row>0</xdr:row>
      <xdr:rowOff>219075</xdr:rowOff>
    </xdr:from>
    <xdr:ext cx="1059815" cy="429260"/>
    <xdr:sp>
      <xdr:nvSpPr>
        <xdr:cNvPr id="26" name="Shape 26">
          <a:hlinkClick xmlns:r="http://schemas.openxmlformats.org/officeDocument/2006/relationships" r:id="rId7"/>
        </xdr:cNvPr>
        <xdr:cNvSpPr/>
      </xdr:nvSpPr>
      <xdr:spPr>
        <a:xfrm>
          <a:off x="247650" y="219075"/>
          <a:ext cx="1059815" cy="429260"/>
        </a:xfrm>
        <a:prstGeom prst="roundRect">
          <a:avLst>
            <a:gd name="adj" fmla="val 50000"/>
          </a:avLst>
        </a:prstGeom>
        <a:solidFill>
          <a:srgbClr val="3D85C6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Página Inicial</a:t>
          </a:r>
          <a:endParaRPr lang="en-US" sz="14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76200</xdr:colOff>
      <xdr:row>28</xdr:row>
      <xdr:rowOff>47625</xdr:rowOff>
    </xdr:from>
    <xdr:ext cx="790575" cy="371475"/>
    <xdr:sp>
      <xdr:nvSpPr>
        <xdr:cNvPr id="6" name="Shape 6">
          <a:hlinkClick xmlns:r="http://schemas.openxmlformats.org/officeDocument/2006/relationships" r:id="rId1"/>
        </xdr:cNvPr>
        <xdr:cNvSpPr/>
      </xdr:nvSpPr>
      <xdr:spPr>
        <a:xfrm>
          <a:off x="7129145" y="5127625"/>
          <a:ext cx="790575" cy="3714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76200</xdr:colOff>
      <xdr:row>22</xdr:row>
      <xdr:rowOff>57150</xdr:rowOff>
    </xdr:from>
    <xdr:ext cx="790575" cy="361950"/>
    <xdr:sp>
      <xdr:nvSpPr>
        <xdr:cNvPr id="8" name="Shape 8">
          <a:hlinkClick xmlns:r="http://schemas.openxmlformats.org/officeDocument/2006/relationships" r:id="rId1"/>
        </xdr:cNvPr>
        <xdr:cNvSpPr/>
      </xdr:nvSpPr>
      <xdr:spPr>
        <a:xfrm>
          <a:off x="7129145" y="4108450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76200</xdr:colOff>
      <xdr:row>16</xdr:row>
      <xdr:rowOff>161925</xdr:rowOff>
    </xdr:from>
    <xdr:ext cx="790575" cy="361950"/>
    <xdr:sp>
      <xdr:nvSpPr>
        <xdr:cNvPr id="10" name="Shape 10">
          <a:hlinkClick xmlns:r="http://schemas.openxmlformats.org/officeDocument/2006/relationships" r:id="rId2"/>
        </xdr:cNvPr>
        <xdr:cNvSpPr/>
      </xdr:nvSpPr>
      <xdr:spPr>
        <a:xfrm>
          <a:off x="7129145" y="2981325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76200</xdr:colOff>
      <xdr:row>10</xdr:row>
      <xdr:rowOff>9525</xdr:rowOff>
    </xdr:from>
    <xdr:ext cx="790575" cy="361950"/>
    <xdr:sp>
      <xdr:nvSpPr>
        <xdr:cNvPr id="12" name="Shape 12">
          <a:hlinkClick xmlns:r="http://schemas.openxmlformats.org/officeDocument/2006/relationships" r:id="rId3"/>
        </xdr:cNvPr>
        <xdr:cNvSpPr/>
      </xdr:nvSpPr>
      <xdr:spPr>
        <a:xfrm>
          <a:off x="7129145" y="1800225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76200</xdr:colOff>
      <xdr:row>4</xdr:row>
      <xdr:rowOff>28575</xdr:rowOff>
    </xdr:from>
    <xdr:ext cx="790575" cy="361950"/>
    <xdr:sp>
      <xdr:nvSpPr>
        <xdr:cNvPr id="15" name="Shape 15">
          <a:hlinkClick xmlns:r="http://schemas.openxmlformats.org/officeDocument/2006/relationships" r:id="rId4"/>
        </xdr:cNvPr>
        <xdr:cNvSpPr/>
      </xdr:nvSpPr>
      <xdr:spPr>
        <a:xfrm>
          <a:off x="7129145" y="790575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0</xdr:col>
      <xdr:colOff>304800</xdr:colOff>
      <xdr:row>0</xdr:row>
      <xdr:rowOff>247650</xdr:rowOff>
    </xdr:from>
    <xdr:ext cx="1092200" cy="475615"/>
    <xdr:sp>
      <xdr:nvSpPr>
        <xdr:cNvPr id="17" name="Shape 17">
          <a:hlinkClick xmlns:r="http://schemas.openxmlformats.org/officeDocument/2006/relationships" r:id="rId5"/>
        </xdr:cNvPr>
        <xdr:cNvSpPr/>
      </xdr:nvSpPr>
      <xdr:spPr>
        <a:xfrm>
          <a:off x="304800" y="247650"/>
          <a:ext cx="1092200" cy="475615"/>
        </a:xfrm>
        <a:prstGeom prst="roundRect">
          <a:avLst>
            <a:gd name="adj" fmla="val 50000"/>
          </a:avLst>
        </a:prstGeom>
        <a:solidFill>
          <a:srgbClr val="3D85C6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Página Inicial</a:t>
          </a:r>
          <a:endParaRPr lang="en-US"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76200</xdr:colOff>
      <xdr:row>34</xdr:row>
      <xdr:rowOff>104775</xdr:rowOff>
    </xdr:from>
    <xdr:ext cx="790575" cy="400050"/>
    <xdr:sp>
      <xdr:nvSpPr>
        <xdr:cNvPr id="19" name="Shape 19">
          <a:hlinkClick xmlns:r="http://schemas.openxmlformats.org/officeDocument/2006/relationships" r:id="rId6"/>
        </xdr:cNvPr>
        <xdr:cNvSpPr/>
      </xdr:nvSpPr>
      <xdr:spPr>
        <a:xfrm>
          <a:off x="7129145" y="6108700"/>
          <a:ext cx="790575" cy="4000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76200</xdr:colOff>
      <xdr:row>40</xdr:row>
      <xdr:rowOff>219075</xdr:rowOff>
    </xdr:from>
    <xdr:ext cx="790575" cy="361950"/>
    <xdr:sp>
      <xdr:nvSpPr>
        <xdr:cNvPr id="21" name="Shape 21">
          <a:hlinkClick xmlns:r="http://schemas.openxmlformats.org/officeDocument/2006/relationships" r:id="rId7"/>
        </xdr:cNvPr>
        <xdr:cNvSpPr/>
      </xdr:nvSpPr>
      <xdr:spPr>
        <a:xfrm>
          <a:off x="7129145" y="7378700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57150</xdr:colOff>
      <xdr:row>1</xdr:row>
      <xdr:rowOff>19050</xdr:rowOff>
    </xdr:from>
    <xdr:ext cx="908685" cy="628650"/>
    <xdr:sp>
      <xdr:nvSpPr>
        <xdr:cNvPr id="30" name="Shape 30">
          <a:hlinkClick xmlns:r="http://schemas.openxmlformats.org/officeDocument/2006/relationships" r:id="rId1"/>
        </xdr:cNvPr>
        <xdr:cNvSpPr/>
      </xdr:nvSpPr>
      <xdr:spPr>
        <a:xfrm>
          <a:off x="7788275" y="219075"/>
          <a:ext cx="908685" cy="628650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85725</xdr:colOff>
      <xdr:row>1</xdr:row>
      <xdr:rowOff>0</xdr:rowOff>
    </xdr:from>
    <xdr:ext cx="1009015" cy="609600"/>
    <xdr:sp>
      <xdr:nvSpPr>
        <xdr:cNvPr id="31" name="Shape 31">
          <a:hlinkClick xmlns:r="http://schemas.openxmlformats.org/officeDocument/2006/relationships" r:id="rId1"/>
        </xdr:cNvPr>
        <xdr:cNvSpPr/>
      </xdr:nvSpPr>
      <xdr:spPr>
        <a:xfrm>
          <a:off x="9018270" y="200025"/>
          <a:ext cx="1009015" cy="609600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47625</xdr:colOff>
      <xdr:row>1</xdr:row>
      <xdr:rowOff>0</xdr:rowOff>
    </xdr:from>
    <xdr:ext cx="984885" cy="619125"/>
    <xdr:sp>
      <xdr:nvSpPr>
        <xdr:cNvPr id="32" name="Shape 32">
          <a:hlinkClick xmlns:r="http://schemas.openxmlformats.org/officeDocument/2006/relationships" r:id="rId1"/>
        </xdr:cNvPr>
        <xdr:cNvSpPr/>
      </xdr:nvSpPr>
      <xdr:spPr>
        <a:xfrm>
          <a:off x="8336280" y="200025"/>
          <a:ext cx="984885" cy="61912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57150</xdr:colOff>
      <xdr:row>1</xdr:row>
      <xdr:rowOff>19050</xdr:rowOff>
    </xdr:from>
    <xdr:ext cx="937260" cy="561975"/>
    <xdr:sp>
      <xdr:nvSpPr>
        <xdr:cNvPr id="33" name="Shape 33">
          <a:hlinkClick xmlns:r="http://schemas.openxmlformats.org/officeDocument/2006/relationships" r:id="rId1"/>
        </xdr:cNvPr>
        <xdr:cNvSpPr/>
      </xdr:nvSpPr>
      <xdr:spPr>
        <a:xfrm>
          <a:off x="8456930" y="219075"/>
          <a:ext cx="937260" cy="56197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47625</xdr:colOff>
      <xdr:row>1</xdr:row>
      <xdr:rowOff>9525</xdr:rowOff>
    </xdr:from>
    <xdr:ext cx="993775" cy="609600"/>
    <xdr:sp>
      <xdr:nvSpPr>
        <xdr:cNvPr id="34" name="Shape 34">
          <a:hlinkClick xmlns:r="http://schemas.openxmlformats.org/officeDocument/2006/relationships" r:id="rId1"/>
        </xdr:cNvPr>
        <xdr:cNvSpPr/>
      </xdr:nvSpPr>
      <xdr:spPr>
        <a:xfrm>
          <a:off x="9220835" y="209550"/>
          <a:ext cx="993775" cy="609600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13</xdr:col>
      <xdr:colOff>85725</xdr:colOff>
      <xdr:row>1</xdr:row>
      <xdr:rowOff>19050</xdr:rowOff>
    </xdr:from>
    <xdr:ext cx="918210" cy="561975"/>
    <xdr:sp>
      <xdr:nvSpPr>
        <xdr:cNvPr id="35" name="Shape 35">
          <a:hlinkClick xmlns:r="http://schemas.openxmlformats.org/officeDocument/2006/relationships" r:id="rId1"/>
        </xdr:cNvPr>
        <xdr:cNvSpPr/>
      </xdr:nvSpPr>
      <xdr:spPr>
        <a:xfrm>
          <a:off x="10513695" y="219075"/>
          <a:ext cx="918210" cy="56197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ortal.ibade.selecao.site/edital/ver/70" TargetMode="External"/><Relationship Id="rId8" Type="http://schemas.openxmlformats.org/officeDocument/2006/relationships/hyperlink" Target="https://portal.ibade.selecao.site/edital/ver/69" TargetMode="External"/><Relationship Id="rId7" Type="http://schemas.openxmlformats.org/officeDocument/2006/relationships/hyperlink" Target="https://www.institutoaocp.org.br/concursos/592" TargetMode="External"/><Relationship Id="rId6" Type="http://schemas.openxmlformats.org/officeDocument/2006/relationships/hyperlink" Target="http://www.upenet.com.br/concursos/24_SEMUL/" TargetMode="External"/><Relationship Id="rId5" Type="http://schemas.openxmlformats.org/officeDocument/2006/relationships/hyperlink" Target="https://concursos.ibfc.org.br/informacoes/439/" TargetMode="External"/><Relationship Id="rId4" Type="http://schemas.openxmlformats.org/officeDocument/2006/relationships/hyperlink" Target="https://www.cebraspe.org.br/concursos/EMPREL_23" TargetMode="External"/><Relationship Id="rId3" Type="http://schemas.openxmlformats.org/officeDocument/2006/relationships/hyperlink" Target="https://www.cebraspe.org.br/concursos/SEDUC_RECIFE_23_PROFESSOR" TargetMode="External"/><Relationship Id="rId2" Type="http://schemas.openxmlformats.org/officeDocument/2006/relationships/hyperlink" Target="https://www.cebraspe.org.br/concursos/PGM_RECIFE_22_PROCURADOR" TargetMode="External"/><Relationship Id="rId10" Type="http://schemas.openxmlformats.org/officeDocument/2006/relationships/hyperlink" Target="https://www.institutoaocp.org.br/concursos/623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conecta.recife.pe.gov.br/" TargetMode="External"/><Relationship Id="rId6" Type="http://schemas.openxmlformats.org/officeDocument/2006/relationships/hyperlink" Target="https://institutodarwin.com/portal/descricao-selecao/43/" TargetMode="External"/><Relationship Id="rId5" Type="http://schemas.openxmlformats.org/officeDocument/2006/relationships/hyperlink" Target="https://institutodarwin.com/portal/descricao-selecao/44/" TargetMode="External"/><Relationship Id="rId4" Type="http://schemas.openxmlformats.org/officeDocument/2006/relationships/hyperlink" Target="https://institutodarwin.com/portal/descricao-selecao/41/" TargetMode="External"/><Relationship Id="rId3" Type="http://schemas.openxmlformats.org/officeDocument/2006/relationships/hyperlink" Target="http://www.upenet.com.br/concursos/24_Selec-SEMUL/" TargetMode="External"/><Relationship Id="rId2" Type="http://schemas.openxmlformats.org/officeDocument/2006/relationships/hyperlink" Target="https://institutodarwin.com/portal/descricao-selecao/45/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showGridLines="0" tabSelected="1" workbookViewId="0">
      <selection activeCell="B20" sqref="B20"/>
    </sheetView>
  </sheetViews>
  <sheetFormatPr defaultColWidth="12.6285714285714" defaultRowHeight="15.75" customHeight="1"/>
  <cols>
    <col min="1" max="1" width="15" customWidth="1"/>
    <col min="2" max="2" width="13.5714285714286" customWidth="1"/>
  </cols>
  <sheetData>
    <row r="1" customHeight="1" spans="1:26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customHeight="1" spans="1:26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customHeight="1" spans="1:26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customHeight="1" spans="1:26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customHeight="1" spans="1:26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customHeight="1" spans="1:26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customHeight="1" spans="1:26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customHeight="1" spans="1:26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customHeight="1" spans="1:26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customHeight="1" spans="1:26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customHeight="1" spans="1:26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customHeight="1" spans="1:26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customHeight="1" spans="1:26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customHeight="1" spans="1:26">
      <c r="A14" s="62"/>
      <c r="B14" s="62"/>
      <c r="C14" s="62"/>
      <c r="D14" s="72"/>
      <c r="E14" s="72"/>
      <c r="F14" s="72"/>
      <c r="G14" s="72"/>
      <c r="H14" s="72"/>
      <c r="I14" s="72"/>
      <c r="J14" s="62"/>
      <c r="K14" s="73"/>
      <c r="L14" s="73"/>
      <c r="M14" s="73"/>
      <c r="N14" s="73"/>
      <c r="O14" s="73"/>
      <c r="P14" s="73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customHeight="1" spans="1:26">
      <c r="A15" s="62"/>
      <c r="B15" s="62"/>
      <c r="C15" s="62"/>
      <c r="D15" s="72"/>
      <c r="E15" s="72"/>
      <c r="F15" s="72"/>
      <c r="G15" s="72"/>
      <c r="H15" s="72"/>
      <c r="I15" s="72"/>
      <c r="J15" s="62"/>
      <c r="K15" s="73"/>
      <c r="L15" s="73"/>
      <c r="M15" s="73"/>
      <c r="N15" s="73"/>
      <c r="O15" s="73"/>
      <c r="P15" s="73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customHeight="1" spans="1:26">
      <c r="A16" s="62"/>
      <c r="B16" s="62"/>
      <c r="C16" s="62"/>
      <c r="D16" s="72"/>
      <c r="E16" s="72"/>
      <c r="F16" s="72"/>
      <c r="G16" s="72"/>
      <c r="H16" s="72"/>
      <c r="I16" s="72"/>
      <c r="J16" s="62"/>
      <c r="K16" s="73"/>
      <c r="L16" s="73"/>
      <c r="M16" s="73"/>
      <c r="N16" s="73"/>
      <c r="O16" s="73"/>
      <c r="P16" s="73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customHeight="1" spans="1:26">
      <c r="A17" s="62"/>
      <c r="B17" s="62"/>
      <c r="C17" s="62"/>
      <c r="D17" s="72"/>
      <c r="E17" s="72"/>
      <c r="F17" s="72"/>
      <c r="G17" s="72"/>
      <c r="H17" s="72"/>
      <c r="I17" s="72"/>
      <c r="J17" s="62"/>
      <c r="K17" s="73"/>
      <c r="L17" s="73"/>
      <c r="M17" s="73"/>
      <c r="N17" s="73"/>
      <c r="O17" s="73"/>
      <c r="P17" s="73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customHeight="1" spans="1:26">
      <c r="A18" s="62"/>
      <c r="B18" s="62"/>
      <c r="C18" s="62"/>
      <c r="D18" s="72"/>
      <c r="E18" s="72"/>
      <c r="F18" s="72"/>
      <c r="G18" s="72"/>
      <c r="H18" s="72"/>
      <c r="I18" s="72"/>
      <c r="J18" s="62"/>
      <c r="K18" s="73"/>
      <c r="L18" s="73"/>
      <c r="M18" s="73"/>
      <c r="N18" s="73"/>
      <c r="O18" s="73"/>
      <c r="P18" s="73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customHeight="1" spans="1:26">
      <c r="A19" s="17" t="s">
        <v>0</v>
      </c>
      <c r="B19" s="74">
        <v>46246</v>
      </c>
      <c r="C19" s="62"/>
      <c r="D19" s="72"/>
      <c r="E19" s="72"/>
      <c r="F19" s="72"/>
      <c r="G19" s="72"/>
      <c r="H19" s="72"/>
      <c r="I19" s="72"/>
      <c r="J19" s="62"/>
      <c r="K19" s="73"/>
      <c r="L19" s="73"/>
      <c r="M19" s="73"/>
      <c r="N19" s="73"/>
      <c r="O19" s="73"/>
      <c r="P19" s="73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customHeight="1" spans="1:26">
      <c r="A20" s="62"/>
      <c r="B20" s="62"/>
      <c r="C20" s="62"/>
      <c r="D20" s="72"/>
      <c r="E20" s="72"/>
      <c r="F20" s="72"/>
      <c r="G20" s="72"/>
      <c r="H20" s="72"/>
      <c r="I20" s="72"/>
      <c r="J20" s="62"/>
      <c r="K20" s="73"/>
      <c r="L20" s="73"/>
      <c r="M20" s="73"/>
      <c r="N20" s="73"/>
      <c r="O20" s="73"/>
      <c r="P20" s="73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customHeight="1" spans="1:26">
      <c r="A21" s="62"/>
      <c r="B21" s="62"/>
      <c r="C21" s="62"/>
      <c r="D21" s="72"/>
      <c r="E21" s="72"/>
      <c r="F21" s="72"/>
      <c r="G21" s="72"/>
      <c r="H21" s="72"/>
      <c r="I21" s="72"/>
      <c r="J21" s="62"/>
      <c r="K21" s="73"/>
      <c r="L21" s="73"/>
      <c r="M21" s="73"/>
      <c r="N21" s="73"/>
      <c r="O21" s="73"/>
      <c r="P21" s="73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customHeight="1" spans="1:26">
      <c r="A22" s="62"/>
      <c r="B22" s="62"/>
      <c r="C22" s="75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customHeight="1" spans="1:26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customHeight="1" spans="1:26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customHeight="1" spans="1:26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customHeight="1" spans="1:26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customHeight="1" spans="1:26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customHeight="1" spans="1:26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customHeight="1" spans="1:26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customHeight="1" spans="1:26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customHeight="1" spans="1:26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customHeight="1" spans="1:26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customHeight="1" spans="1:26"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customHeight="1" spans="1:26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customHeight="1" spans="1:26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customHeight="1" spans="1:26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customHeight="1" spans="1:26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customHeight="1" spans="1:26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customHeight="1" spans="1:26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customHeight="1" spans="1:26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customHeight="1" spans="1:26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customHeight="1" spans="1:26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customHeight="1" spans="1:26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customHeight="1" spans="1:26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customHeight="1" spans="1:26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customHeight="1" spans="1:26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customHeight="1" spans="1:26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customHeight="1" spans="1:26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customHeight="1" spans="1:26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customHeight="1" spans="1:26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customHeight="1" spans="1:26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customHeight="1" spans="1:26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customHeight="1" spans="1:26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customHeight="1" spans="1:26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customHeight="1" spans="1:26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customHeight="1" spans="1:26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customHeight="1" spans="1:26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customHeight="1" spans="1:26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customHeight="1" spans="1:26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customHeight="1" spans="1:26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customHeight="1" spans="1:26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customHeight="1" spans="1:26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customHeight="1" spans="1:26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customHeight="1" spans="1:26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customHeight="1" spans="1:26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customHeight="1" spans="1:2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customHeight="1" spans="1:26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customHeight="1" spans="1:26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customHeight="1" spans="1:26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customHeight="1" spans="1:26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customHeight="1" spans="1:26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customHeight="1" spans="1:26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customHeight="1" spans="1:26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customHeight="1" spans="1:26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customHeight="1" spans="1:26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customHeight="1" spans="1:2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customHeight="1" spans="1:26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customHeight="1" spans="1:26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customHeight="1" spans="1:26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customHeight="1" spans="1:26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customHeight="1" spans="1:26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customHeight="1" spans="1:26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customHeight="1" spans="1:26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customHeight="1" spans="1:26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customHeight="1" spans="1:26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customHeight="1" spans="1:2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customHeight="1" spans="1:26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customHeight="1" spans="1:26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customHeight="1" spans="1:26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customHeight="1" spans="1:26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customHeight="1" spans="1:26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customHeight="1" spans="1:26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customHeight="1" spans="1:26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customHeight="1" spans="1:26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customHeight="1" spans="1:26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customHeight="1" spans="1:2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customHeight="1" spans="1:26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customHeight="1" spans="1:26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customHeight="1" spans="1:26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customHeight="1" spans="1:26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customHeight="1" spans="1:26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customHeight="1" spans="1:26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customHeight="1" spans="1:26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customHeight="1" spans="1:26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customHeight="1" spans="1:26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customHeight="1" spans="1:2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customHeight="1" spans="1:26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customHeight="1" spans="1:26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customHeight="1" spans="1:26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customHeight="1" spans="1:26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customHeight="1" spans="1:26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customHeight="1" spans="1:26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customHeight="1" spans="1:26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customHeight="1" spans="1:26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customHeight="1" spans="1:26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customHeight="1" spans="1:2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customHeight="1" spans="1:26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customHeight="1" spans="1:26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customHeight="1" spans="1:26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customHeight="1" spans="1:26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customHeight="1" spans="1:26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customHeight="1" spans="1:26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customHeight="1" spans="1:26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customHeight="1" spans="1:26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customHeight="1" spans="1:26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customHeight="1" spans="1: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customHeight="1" spans="1:26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customHeight="1" spans="1:26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customHeight="1" spans="1:26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customHeight="1" spans="1:26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customHeight="1" spans="1:26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customHeight="1" spans="1:26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customHeight="1" spans="1:26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customHeight="1" spans="1:26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customHeight="1" spans="1:26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customHeight="1" spans="1:2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customHeight="1" spans="1:26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customHeight="1" spans="1:26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customHeight="1" spans="1:26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customHeight="1" spans="1:26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customHeight="1" spans="1:26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customHeight="1" spans="1:26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customHeight="1" spans="1:26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customHeight="1" spans="1:26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customHeight="1" spans="1:26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customHeight="1" spans="1:2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customHeight="1" spans="1:26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customHeight="1" spans="1:26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customHeight="1" spans="1:26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customHeight="1" spans="1:26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customHeight="1" spans="1:26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customHeight="1" spans="1:26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customHeight="1" spans="1:26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customHeight="1" spans="1:26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customHeight="1" spans="1:26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customHeight="1" spans="1:2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customHeight="1" spans="1:26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customHeight="1" spans="1:26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customHeight="1" spans="1:26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customHeight="1" spans="1:26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customHeight="1" spans="1:26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customHeight="1" spans="1:26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customHeight="1" spans="1:26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customHeight="1" spans="1:26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customHeight="1" spans="1:26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customHeight="1" spans="1:2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customHeight="1" spans="1:26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customHeight="1" spans="1:26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customHeight="1" spans="1:26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customHeight="1" spans="1:26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customHeight="1" spans="1:26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customHeight="1" spans="1:26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customHeight="1" spans="1:26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customHeight="1" spans="1:26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customHeight="1" spans="1:26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customHeight="1" spans="1:2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customHeight="1" spans="1:26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customHeight="1" spans="1:26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customHeight="1" spans="1:26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customHeight="1" spans="1:26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customHeight="1" spans="1:26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customHeight="1" spans="1:26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customHeight="1" spans="1:26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customHeight="1" spans="1:26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customHeight="1" spans="1:26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customHeight="1" spans="1:2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customHeight="1" spans="1:26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customHeight="1" spans="1:26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customHeight="1" spans="1:26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customHeight="1" spans="1:26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customHeight="1" spans="1:26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customHeight="1" spans="1:26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customHeight="1" spans="1:26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customHeight="1" spans="1:26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customHeight="1" spans="1:26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customHeight="1" spans="1:2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customHeight="1" spans="1:26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customHeight="1" spans="1:26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customHeight="1" spans="1:26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customHeight="1" spans="1:26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customHeight="1" spans="1:26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customHeight="1" spans="1:26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customHeight="1" spans="1:26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customHeight="1" spans="1:26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customHeight="1" spans="1:26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customHeight="1" spans="1:2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customHeight="1" spans="1:26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customHeight="1" spans="1:26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customHeight="1" spans="1:26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customHeight="1" spans="1:26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customHeight="1" spans="1:26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customHeight="1" spans="1:26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customHeight="1" spans="1:26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customHeight="1" spans="1:26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customHeight="1" spans="1:26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customHeight="1" spans="1:2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customHeight="1" spans="1:26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customHeight="1" spans="1:26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customHeight="1" spans="1:26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customHeight="1" spans="1:26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customHeight="1" spans="1:26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customHeight="1" spans="1:26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customHeight="1" spans="1:26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customHeight="1" spans="1:26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customHeight="1" spans="1:26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customHeight="1" spans="1: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customHeight="1" spans="1:26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customHeight="1" spans="1:26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customHeight="1" spans="1:26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customHeight="1" spans="1:26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customHeight="1" spans="1:26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customHeight="1" spans="1:26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customHeight="1" spans="1:26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customHeight="1" spans="1:26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customHeight="1" spans="1:26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customHeight="1" spans="1:2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customHeight="1" spans="1:26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customHeight="1" spans="1:26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customHeight="1" spans="1:26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customHeight="1" spans="1:26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customHeight="1" spans="1:26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customHeight="1" spans="1:26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customHeight="1" spans="1:26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customHeight="1" spans="1:26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customHeight="1" spans="1:26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customHeight="1" spans="1:2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customHeight="1" spans="1:26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customHeight="1" spans="1:26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customHeight="1" spans="1:26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customHeight="1" spans="1:26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customHeight="1" spans="1:26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customHeight="1" spans="1:26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customHeight="1" spans="1:26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customHeight="1" spans="1:26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customHeight="1" spans="1:26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customHeight="1" spans="1:2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customHeight="1" spans="1:26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customHeight="1" spans="1:26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customHeight="1" spans="1:26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customHeight="1" spans="1:26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customHeight="1" spans="1:26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customHeight="1" spans="1:26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customHeight="1" spans="1:26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customHeight="1" spans="1:26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customHeight="1" spans="1:26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customHeight="1" spans="1:2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customHeight="1" spans="1:26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customHeight="1" spans="1:26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customHeight="1" spans="1:26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customHeight="1" spans="1:26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customHeight="1" spans="1:26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customHeight="1" spans="1:26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customHeight="1" spans="1:26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customHeight="1" spans="1:26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customHeight="1" spans="1:26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customHeight="1" spans="1:2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customHeight="1" spans="1:26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customHeight="1" spans="1:26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customHeight="1" spans="1:26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customHeight="1" spans="1:26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customHeight="1" spans="1:26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customHeight="1" spans="1:26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customHeight="1" spans="1:26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customHeight="1" spans="1:26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customHeight="1" spans="1:26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customHeight="1" spans="1:2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customHeight="1" spans="1:26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customHeight="1" spans="1:26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customHeight="1" spans="1:26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customHeight="1" spans="1:26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customHeight="1" spans="1:26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customHeight="1" spans="1:26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customHeight="1" spans="1:26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customHeight="1" spans="1:26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customHeight="1" spans="1:26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customHeight="1" spans="1:2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customHeight="1" spans="1:26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customHeight="1" spans="1:26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customHeight="1" spans="1:26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customHeight="1" spans="1:26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customHeight="1" spans="1:26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customHeight="1" spans="1:26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customHeight="1" spans="1:26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customHeight="1" spans="1:26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customHeight="1" spans="1:26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customHeight="1" spans="1:2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customHeight="1" spans="1:26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customHeight="1" spans="1:26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customHeight="1" spans="1:26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customHeight="1" spans="1:26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customHeight="1" spans="1:26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customHeight="1" spans="1:26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customHeight="1" spans="1:26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customHeight="1" spans="1:26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customHeight="1" spans="1:26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customHeight="1" spans="1:2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customHeight="1" spans="1:26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customHeight="1" spans="1:26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customHeight="1" spans="1:26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customHeight="1" spans="1:26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customHeight="1" spans="1:26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customHeight="1" spans="1:26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customHeight="1" spans="1:26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customHeight="1" spans="1:26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customHeight="1" spans="1:26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customHeight="1" spans="1: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customHeight="1" spans="1:26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customHeight="1" spans="1:26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customHeight="1" spans="1:26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customHeight="1" spans="1:26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customHeight="1" spans="1:26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customHeight="1" spans="1:26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customHeight="1" spans="1:26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customHeight="1" spans="1:26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customHeight="1" spans="1:26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customHeight="1" spans="1:2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customHeight="1" spans="1:26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customHeight="1" spans="1:26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customHeight="1" spans="1:26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customHeight="1" spans="1:26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customHeight="1" spans="1:26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customHeight="1" spans="1:26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customHeight="1" spans="1:26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customHeight="1" spans="1:26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customHeight="1" spans="1:26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customHeight="1" spans="1:2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customHeight="1" spans="1:26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customHeight="1" spans="1:26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customHeight="1" spans="1:26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customHeight="1" spans="1:26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customHeight="1" spans="1:26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customHeight="1" spans="1:26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customHeight="1" spans="1:26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customHeight="1" spans="1:26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customHeight="1" spans="1:26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customHeight="1" spans="1:2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customHeight="1" spans="1:26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customHeight="1" spans="1:26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customHeight="1" spans="1:26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customHeight="1" spans="1:26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customHeight="1" spans="1:26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customHeight="1" spans="1:26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customHeight="1" spans="1:26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customHeight="1" spans="1:26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customHeight="1" spans="1:26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customHeight="1" spans="1:2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customHeight="1" spans="1:26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customHeight="1" spans="1:26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customHeight="1" spans="1:26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customHeight="1" spans="1:26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customHeight="1" spans="1:26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customHeight="1" spans="1:26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customHeight="1" spans="1:26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customHeight="1" spans="1:26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customHeight="1" spans="1:26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customHeight="1" spans="1:2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customHeight="1" spans="1:26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customHeight="1" spans="1:26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customHeight="1" spans="1:26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customHeight="1" spans="1:26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customHeight="1" spans="1:26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customHeight="1" spans="1:26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customHeight="1" spans="1:26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customHeight="1" spans="1:26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customHeight="1" spans="1:26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customHeight="1" spans="1:2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customHeight="1" spans="1:26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customHeight="1" spans="1:26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customHeight="1" spans="1:26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customHeight="1" spans="1:26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customHeight="1" spans="1:26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customHeight="1" spans="1:26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customHeight="1" spans="1:26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customHeight="1" spans="1:26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customHeight="1" spans="1:26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customHeight="1" spans="1:2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customHeight="1" spans="1:26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customHeight="1" spans="1:26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customHeight="1" spans="1:26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customHeight="1" spans="1:26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customHeight="1" spans="1:26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customHeight="1" spans="1:26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customHeight="1" spans="1:26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customHeight="1" spans="1:26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customHeight="1" spans="1:26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customHeight="1" spans="1:2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customHeight="1" spans="1:26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customHeight="1" spans="1:26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customHeight="1" spans="1:26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customHeight="1" spans="1:26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customHeight="1" spans="1:26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customHeight="1" spans="1:26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customHeight="1" spans="1:26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customHeight="1" spans="1:26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customHeight="1" spans="1:26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customHeight="1" spans="1:2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customHeight="1" spans="1:26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customHeight="1" spans="1:26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customHeight="1" spans="1:26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customHeight="1" spans="1:26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customHeight="1" spans="1:26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customHeight="1" spans="1:26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customHeight="1" spans="1:26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customHeight="1" spans="1:26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customHeight="1" spans="1:26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customHeight="1" spans="1: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customHeight="1" spans="1:26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customHeight="1" spans="1:26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customHeight="1" spans="1:26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customHeight="1" spans="1:26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customHeight="1" spans="1:26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customHeight="1" spans="1:26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customHeight="1" spans="1:26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customHeight="1" spans="1:26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customHeight="1" spans="1:26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customHeight="1" spans="1:2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customHeight="1" spans="1:26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customHeight="1" spans="1:26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customHeight="1" spans="1:26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customHeight="1" spans="1:26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customHeight="1" spans="1:26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customHeight="1" spans="1:26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customHeight="1" spans="1:26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customHeight="1" spans="1:26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customHeight="1" spans="1:26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customHeight="1" spans="1:2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customHeight="1" spans="1:26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customHeight="1" spans="1:26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customHeight="1" spans="1:26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customHeight="1" spans="1:26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customHeight="1" spans="1:26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customHeight="1" spans="1:26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customHeight="1" spans="1:26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customHeight="1" spans="1:26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customHeight="1" spans="1:26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customHeight="1" spans="1:2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customHeight="1" spans="1:26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customHeight="1" spans="1:26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customHeight="1" spans="1:26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customHeight="1" spans="1:26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customHeight="1" spans="1:26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customHeight="1" spans="1:26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customHeight="1" spans="1:26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customHeight="1" spans="1:26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customHeight="1" spans="1:26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customHeight="1" spans="1:2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customHeight="1" spans="1:26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customHeight="1" spans="1:26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customHeight="1" spans="1:26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customHeight="1" spans="1:26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customHeight="1" spans="1:26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customHeight="1" spans="1:26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customHeight="1" spans="1:26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customHeight="1" spans="1:26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customHeight="1" spans="1:26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customHeight="1" spans="1:2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customHeight="1" spans="1:26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customHeight="1" spans="1:26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customHeight="1" spans="1:26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customHeight="1" spans="1:26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customHeight="1" spans="1:26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customHeight="1" spans="1:26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customHeight="1" spans="1:26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customHeight="1" spans="1:26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customHeight="1" spans="1:26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customHeight="1" spans="1:2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customHeight="1" spans="1:26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customHeight="1" spans="1:26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customHeight="1" spans="1:26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customHeight="1" spans="1:26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customHeight="1" spans="1:26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customHeight="1" spans="1:26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customHeight="1" spans="1:26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customHeight="1" spans="1:26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customHeight="1" spans="1:26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customHeight="1" spans="1:2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customHeight="1" spans="1:26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customHeight="1" spans="1:26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customHeight="1" spans="1:26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customHeight="1" spans="1:26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customHeight="1" spans="1:26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customHeight="1" spans="1:26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customHeight="1" spans="1:26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customHeight="1" spans="1:26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customHeight="1" spans="1:26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customHeight="1" spans="1:2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customHeight="1" spans="1:26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customHeight="1" spans="1:26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customHeight="1" spans="1:26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customHeight="1" spans="1:26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customHeight="1" spans="1:26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customHeight="1" spans="1:26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customHeight="1" spans="1:26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customHeight="1" spans="1:26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customHeight="1" spans="1:26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customHeight="1" spans="1:2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customHeight="1" spans="1:26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customHeight="1" spans="1:26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customHeight="1" spans="1:26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customHeight="1" spans="1:26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customHeight="1" spans="1:26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customHeight="1" spans="1:26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customHeight="1" spans="1:26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customHeight="1" spans="1:26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customHeight="1" spans="1:26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customHeight="1" spans="1: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customHeight="1" spans="1:26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customHeight="1" spans="1:26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customHeight="1" spans="1:26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customHeight="1" spans="1:26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customHeight="1" spans="1:26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customHeight="1" spans="1:26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customHeight="1" spans="1:26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customHeight="1" spans="1:26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customHeight="1" spans="1:26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customHeight="1" spans="1:2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customHeight="1" spans="1:26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customHeight="1" spans="1:26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customHeight="1" spans="1:26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customHeight="1" spans="1:26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customHeight="1" spans="1:26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customHeight="1" spans="1:26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customHeight="1" spans="1:26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customHeight="1" spans="1:26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customHeight="1" spans="1:26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customHeight="1" spans="1:2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customHeight="1" spans="1:26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customHeight="1" spans="1:26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customHeight="1" spans="1:26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customHeight="1" spans="1:26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customHeight="1" spans="1:26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customHeight="1" spans="1:26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customHeight="1" spans="1:26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customHeight="1" spans="1:26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customHeight="1" spans="1:26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customHeight="1" spans="1:2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customHeight="1" spans="1:26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customHeight="1" spans="1:26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customHeight="1" spans="1:26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customHeight="1" spans="1:26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customHeight="1" spans="1:26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customHeight="1" spans="1:26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customHeight="1" spans="1:26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customHeight="1" spans="1:26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customHeight="1" spans="1:26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customHeight="1" spans="1:2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customHeight="1" spans="1:26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customHeight="1" spans="1:26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customHeight="1" spans="1:26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customHeight="1" spans="1:26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customHeight="1" spans="1:26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customHeight="1" spans="1:26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customHeight="1" spans="1:26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customHeight="1" spans="1:26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customHeight="1" spans="1:26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customHeight="1" spans="1:2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customHeight="1" spans="1:26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customHeight="1" spans="1:26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customHeight="1" spans="1:26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customHeight="1" spans="1:26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customHeight="1" spans="1:26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customHeight="1" spans="1:26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customHeight="1" spans="1:26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customHeight="1" spans="1:26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customHeight="1" spans="1:26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customHeight="1" spans="1:2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customHeight="1" spans="1:26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customHeight="1" spans="1:26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customHeight="1" spans="1:26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customHeight="1" spans="1:26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customHeight="1" spans="1:26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customHeight="1" spans="1:26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customHeight="1" spans="1:26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customHeight="1" spans="1:26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customHeight="1" spans="1:26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customHeight="1" spans="1:2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customHeight="1" spans="1:26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customHeight="1" spans="1:26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customHeight="1" spans="1:26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customHeight="1" spans="1:26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customHeight="1" spans="1:26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customHeight="1" spans="1:26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customHeight="1" spans="1:26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customHeight="1" spans="1:26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customHeight="1" spans="1:26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customHeight="1" spans="1:2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customHeight="1" spans="1:26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customHeight="1" spans="1:26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customHeight="1" spans="1:26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customHeight="1" spans="1:26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customHeight="1" spans="1:26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customHeight="1" spans="1:26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customHeight="1" spans="1:26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customHeight="1" spans="1:26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customHeight="1" spans="1:26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customHeight="1" spans="1:2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customHeight="1" spans="1:26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customHeight="1" spans="1:26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customHeight="1" spans="1:26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customHeight="1" spans="1:26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customHeight="1" spans="1:26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customHeight="1" spans="1:26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customHeight="1" spans="1:26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customHeight="1" spans="1:26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customHeight="1" spans="1:26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customHeight="1" spans="1: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customHeight="1" spans="1:26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customHeight="1" spans="1:26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customHeight="1" spans="1:26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customHeight="1" spans="1:26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customHeight="1" spans="1:26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customHeight="1" spans="1:26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customHeight="1" spans="1:26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customHeight="1" spans="1:26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customHeight="1" spans="1:26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customHeight="1" spans="1:2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customHeight="1" spans="1:26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customHeight="1" spans="1:26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customHeight="1" spans="1:26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customHeight="1" spans="1:26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customHeight="1" spans="1:26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customHeight="1" spans="1:26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customHeight="1" spans="1:26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customHeight="1" spans="1:26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customHeight="1" spans="1:26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customHeight="1" spans="1:2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customHeight="1" spans="1:26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customHeight="1" spans="1:26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customHeight="1" spans="1:26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customHeight="1" spans="1:26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customHeight="1" spans="1:26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customHeight="1" spans="1:26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customHeight="1" spans="1:26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customHeight="1" spans="1:26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customHeight="1" spans="1:26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customHeight="1" spans="1:2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customHeight="1" spans="1:26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customHeight="1" spans="1:26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customHeight="1" spans="1:26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customHeight="1" spans="1:26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customHeight="1" spans="1:26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customHeight="1" spans="1:26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customHeight="1" spans="1:26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customHeight="1" spans="1:26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customHeight="1" spans="1:26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customHeight="1" spans="1:2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customHeight="1" spans="1:26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customHeight="1" spans="1:26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customHeight="1" spans="1:26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customHeight="1" spans="1:26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customHeight="1" spans="1:26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customHeight="1" spans="1:26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customHeight="1" spans="1:26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customHeight="1" spans="1:26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customHeight="1" spans="1:26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customHeight="1" spans="1:2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customHeight="1" spans="1:26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customHeight="1" spans="1:26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customHeight="1" spans="1:26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customHeight="1" spans="1:26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customHeight="1" spans="1:26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customHeight="1" spans="1:26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customHeight="1" spans="1:26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customHeight="1" spans="1:26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customHeight="1" spans="1:26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customHeight="1" spans="1:2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customHeight="1" spans="1:26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customHeight="1" spans="1:26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customHeight="1" spans="1:26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customHeight="1" spans="1:26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customHeight="1" spans="1:26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customHeight="1" spans="1:26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customHeight="1" spans="1:26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customHeight="1" spans="1:26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customHeight="1" spans="1:26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customHeight="1" spans="1:2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customHeight="1" spans="1:26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customHeight="1" spans="1:26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customHeight="1" spans="1:26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customHeight="1" spans="1:26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customHeight="1" spans="1:26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customHeight="1" spans="1:26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customHeight="1" spans="1:26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customHeight="1" spans="1:26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customHeight="1" spans="1:26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customHeight="1" spans="1:2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customHeight="1" spans="1:26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customHeight="1" spans="1:26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customHeight="1" spans="1:26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customHeight="1" spans="1:26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customHeight="1" spans="1:26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customHeight="1" spans="1:26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customHeight="1" spans="1:26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customHeight="1" spans="1:26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customHeight="1" spans="1:26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customHeight="1" spans="1:2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customHeight="1" spans="1:26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customHeight="1" spans="1:26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customHeight="1" spans="1:26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customHeight="1" spans="1:26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customHeight="1" spans="1:26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customHeight="1" spans="1:26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customHeight="1" spans="1:26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customHeight="1" spans="1:26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customHeight="1" spans="1:26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customHeight="1" spans="1: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customHeight="1" spans="1:26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customHeight="1" spans="1:26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customHeight="1" spans="1:26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customHeight="1" spans="1:26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customHeight="1" spans="1:26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customHeight="1" spans="1:26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customHeight="1" spans="1:26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customHeight="1" spans="1:26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customHeight="1" spans="1:26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customHeight="1" spans="1:2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customHeight="1" spans="1:26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customHeight="1" spans="1:26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customHeight="1" spans="1:26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customHeight="1" spans="1:26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customHeight="1" spans="1:26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customHeight="1" spans="1:26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customHeight="1" spans="1:26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customHeight="1" spans="1:26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customHeight="1" spans="1:26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customHeight="1" spans="1:2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customHeight="1" spans="1:26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customHeight="1" spans="1:26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customHeight="1" spans="1:26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customHeight="1" spans="1:26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customHeight="1" spans="1:26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customHeight="1" spans="1:26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customHeight="1" spans="1:26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customHeight="1" spans="1:26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customHeight="1" spans="1:26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customHeight="1" spans="1:2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customHeight="1" spans="1:26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customHeight="1" spans="1:26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customHeight="1" spans="1:26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customHeight="1" spans="1:26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customHeight="1" spans="1:26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customHeight="1" spans="1:26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customHeight="1" spans="1:26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customHeight="1" spans="1:26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customHeight="1" spans="1:26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customHeight="1" spans="1:2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customHeight="1" spans="1:26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customHeight="1" spans="1:26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customHeight="1" spans="1:26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customHeight="1" spans="1:26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customHeight="1" spans="1:26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customHeight="1" spans="1:26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customHeight="1" spans="1:26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customHeight="1" spans="1:26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customHeight="1" spans="1:26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customHeight="1" spans="1:2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customHeight="1" spans="1:26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customHeight="1" spans="1:26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customHeight="1" spans="1:26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customHeight="1" spans="1:26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customHeight="1" spans="1:26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customHeight="1" spans="1:26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customHeight="1" spans="1:26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customHeight="1" spans="1:26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customHeight="1" spans="1:26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customHeight="1" spans="1:2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customHeight="1" spans="1:26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customHeight="1" spans="1:26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customHeight="1" spans="1:26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customHeight="1" spans="1:26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customHeight="1" spans="1:26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customHeight="1" spans="1:26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customHeight="1" spans="1:26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customHeight="1" spans="1:26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customHeight="1" spans="1:26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customHeight="1" spans="1:2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customHeight="1" spans="1:26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customHeight="1" spans="1:26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customHeight="1" spans="1:26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customHeight="1" spans="1:26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customHeight="1" spans="1:26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customHeight="1" spans="1:26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customHeight="1" spans="1:26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customHeight="1" spans="1:26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customHeight="1" spans="1:26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customHeight="1" spans="1:2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customHeight="1" spans="1:26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customHeight="1" spans="1:26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customHeight="1" spans="1:26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customHeight="1" spans="1:26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customHeight="1" spans="1:26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customHeight="1" spans="1:26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customHeight="1" spans="1:26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customHeight="1" spans="1:26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customHeight="1" spans="1:26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customHeight="1" spans="1:2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customHeight="1" spans="1:26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customHeight="1" spans="1:26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customHeight="1" spans="1:26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customHeight="1" spans="1:26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customHeight="1" spans="1:26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customHeight="1" spans="1:26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customHeight="1" spans="1:26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customHeight="1" spans="1:26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customHeight="1" spans="1:26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customHeight="1" spans="1: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customHeight="1" spans="1:26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customHeight="1" spans="1:26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customHeight="1" spans="1:26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customHeight="1" spans="1:26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customHeight="1" spans="1:26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customHeight="1" spans="1:26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customHeight="1" spans="1:26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customHeight="1" spans="1:26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customHeight="1" spans="1:26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customHeight="1" spans="1:2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customHeight="1" spans="1:26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customHeight="1" spans="1:26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customHeight="1" spans="1:26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customHeight="1" spans="1:26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customHeight="1" spans="1:26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customHeight="1" spans="1:26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customHeight="1" spans="1:26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customHeight="1" spans="1:26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customHeight="1" spans="1:26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customHeight="1" spans="1:2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customHeight="1" spans="1:26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customHeight="1" spans="1:26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customHeight="1" spans="1:26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customHeight="1" spans="1:26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customHeight="1" spans="1:26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customHeight="1" spans="1:26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customHeight="1" spans="1:26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customHeight="1" spans="1:26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customHeight="1" spans="1:26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customHeight="1" spans="1:2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customHeight="1" spans="1:26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customHeight="1" spans="1:26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customHeight="1" spans="1:26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customHeight="1" spans="1:26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customHeight="1" spans="1:26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customHeight="1" spans="1:26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customHeight="1" spans="1:26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customHeight="1" spans="1:26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customHeight="1" spans="1:26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customHeight="1" spans="1:2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customHeight="1" spans="1:26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customHeight="1" spans="1:26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customHeight="1" spans="1:26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customHeight="1" spans="1:26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customHeight="1" spans="1:26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customHeight="1" spans="1:26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customHeight="1" spans="1:26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customHeight="1" spans="1:26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customHeight="1" spans="1:26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customHeight="1" spans="1:2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customHeight="1" spans="1:26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customHeight="1" spans="1:26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customHeight="1" spans="1:26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customHeight="1" spans="1:26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customHeight="1" spans="1:26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customHeight="1" spans="1:26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customHeight="1" spans="1:26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customHeight="1" spans="1:26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customHeight="1" spans="1:26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customHeight="1" spans="1:2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customHeight="1" spans="1:26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customHeight="1" spans="1:26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customHeight="1" spans="1:26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customHeight="1" spans="1:26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customHeight="1" spans="1:26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customHeight="1" spans="1:26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customHeight="1" spans="1:26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customHeight="1" spans="1:26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customHeight="1" spans="1:26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customHeight="1" spans="1:2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customHeight="1" spans="1:26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customHeight="1" spans="1:26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customHeight="1" spans="1:26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customHeight="1" spans="1:26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customHeight="1" spans="1:26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customHeight="1" spans="1:26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customHeight="1" spans="1:26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customHeight="1" spans="1:26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customHeight="1" spans="1:26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customHeight="1" spans="1:2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customHeight="1" spans="1:26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customHeight="1" spans="1:26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customHeight="1" spans="1:26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customHeight="1" spans="1:26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customHeight="1" spans="1:26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customHeight="1" spans="1:26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customHeight="1" spans="1:26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customHeight="1" spans="1:26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customHeight="1" spans="1:26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customHeight="1" spans="1:2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customHeight="1" spans="1:26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customHeight="1" spans="1:26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customHeight="1" spans="1:26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customHeight="1" spans="1:26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customHeight="1" spans="1:26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customHeight="1" spans="1:26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customHeight="1" spans="1:26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customHeight="1" spans="1:26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customHeight="1" spans="1:26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customHeight="1" spans="1: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customHeight="1" spans="1:26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customHeight="1" spans="1:26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customHeight="1" spans="1:26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customHeight="1" spans="1:26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customHeight="1" spans="1:26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customHeight="1" spans="1:26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customHeight="1" spans="1:26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customHeight="1" spans="1:26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customHeight="1" spans="1:26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customHeight="1" spans="1:2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customHeight="1" spans="1:26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customHeight="1" spans="1:26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customHeight="1" spans="1:26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customHeight="1" spans="1:26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customHeight="1" spans="1:26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customHeight="1" spans="1:26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customHeight="1" spans="1:26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customHeight="1" spans="1:26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customHeight="1" spans="1:26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customHeight="1" spans="1:2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customHeight="1" spans="1:26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customHeight="1" spans="1:26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customHeight="1" spans="1:26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customHeight="1" spans="1:26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customHeight="1" spans="1:26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customHeight="1" spans="1:26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customHeight="1" spans="1:26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customHeight="1" spans="1:26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customHeight="1" spans="1:26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customHeight="1" spans="1:2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customHeight="1" spans="1:26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customHeight="1" spans="1:26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customHeight="1" spans="1:26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customHeight="1" spans="1:26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customHeight="1" spans="1:26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customHeight="1" spans="1:26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customHeight="1" spans="1:26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customHeight="1" spans="1:26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customHeight="1" spans="1:26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customHeight="1" spans="1:2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customHeight="1" spans="1:26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customHeight="1" spans="1:26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customHeight="1" spans="1:26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customHeight="1" spans="1:26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customHeight="1" spans="1:26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customHeight="1" spans="1:26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customHeight="1" spans="1:26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customHeight="1" spans="1:26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customHeight="1" spans="1:26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customHeight="1" spans="1:2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customHeight="1" spans="1:26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customHeight="1" spans="1:26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customHeight="1" spans="1:26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customHeight="1" spans="1:26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customHeight="1" spans="1:26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customHeight="1" spans="1:26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customHeight="1" spans="1:26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customHeight="1" spans="1:26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customHeight="1" spans="1:26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customHeight="1" spans="1:2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customHeight="1" spans="1:26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customHeight="1" spans="1:26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customHeight="1" spans="1:26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customHeight="1" spans="1:26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customHeight="1" spans="1:26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customHeight="1" spans="1:26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customHeight="1" spans="1:26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customHeight="1" spans="1:26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customHeight="1" spans="1:26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customHeight="1" spans="1:2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customHeight="1" spans="1:26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customHeight="1" spans="1:26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customHeight="1" spans="1:26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customHeight="1" spans="1:26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pageMargins left="0.75" right="0.75" top="1" bottom="1" header="0.5" footer="0.5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6"/>
  <sheetViews>
    <sheetView workbookViewId="0">
      <selection activeCell="I14" sqref="I14"/>
    </sheetView>
  </sheetViews>
  <sheetFormatPr defaultColWidth="12.6285714285714" defaultRowHeight="15.75" customHeight="1"/>
  <cols>
    <col min="1" max="1" width="48" customWidth="1"/>
    <col min="2" max="2" width="8.38095238095238" customWidth="1"/>
    <col min="3" max="3" width="13.4285714285714" customWidth="1"/>
    <col min="4" max="4" width="5.62857142857143" customWidth="1"/>
    <col min="5" max="5" width="8.42857142857143" customWidth="1"/>
    <col min="6" max="6" width="14.5714285714286" customWidth="1"/>
    <col min="7" max="7" width="13.5714285714286" customWidth="1"/>
    <col min="8" max="8" width="5.62857142857143" customWidth="1"/>
    <col min="9" max="9" width="8.14285714285714" customWidth="1"/>
    <col min="10" max="10" width="14.5714285714286" customWidth="1"/>
  </cols>
  <sheetData>
    <row r="1" customHeight="1" spans="1:11">
      <c r="A1" s="1" t="s">
        <v>198</v>
      </c>
      <c r="K1" s="2"/>
    </row>
    <row r="2" customHeight="1" spans="1:11">
      <c r="A2" s="3"/>
    </row>
    <row r="3" customHeight="1" spans="1:11">
      <c r="A3" s="3" t="s">
        <v>199</v>
      </c>
    </row>
    <row r="4" customHeight="1" spans="1:11">
      <c r="A4" s="3" t="s">
        <v>200</v>
      </c>
    </row>
    <row r="5" customHeight="1" spans="1:11">
      <c r="A5" s="3" t="s">
        <v>201</v>
      </c>
    </row>
    <row r="7" customHeight="1" spans="1:11">
      <c r="A7" s="8" t="s">
        <v>37</v>
      </c>
      <c r="B7" s="8" t="s">
        <v>38</v>
      </c>
      <c r="C7" s="9" t="s">
        <v>39</v>
      </c>
      <c r="D7" s="5"/>
      <c r="E7" s="6"/>
      <c r="F7" s="8" t="s">
        <v>40</v>
      </c>
      <c r="G7" s="9" t="s">
        <v>41</v>
      </c>
      <c r="H7" s="5"/>
      <c r="I7" s="6"/>
      <c r="J7" s="8" t="s">
        <v>77</v>
      </c>
    </row>
    <row r="8" ht="27" customHeight="1" spans="1:11">
      <c r="A8" s="10"/>
      <c r="B8" s="10"/>
      <c r="C8" s="11" t="s">
        <v>43</v>
      </c>
      <c r="D8" s="11" t="s">
        <v>44</v>
      </c>
      <c r="E8" s="11" t="s">
        <v>45</v>
      </c>
      <c r="F8" s="10"/>
      <c r="G8" s="11" t="s">
        <v>43</v>
      </c>
      <c r="H8" s="11" t="s">
        <v>44</v>
      </c>
      <c r="I8" s="11" t="s">
        <v>45</v>
      </c>
      <c r="J8" s="10"/>
    </row>
    <row r="9" customHeight="1" spans="1:11">
      <c r="A9" s="12" t="s">
        <v>202</v>
      </c>
      <c r="B9" s="13" t="s">
        <v>203</v>
      </c>
      <c r="C9" s="13">
        <v>2</v>
      </c>
      <c r="D9" s="13" t="s">
        <v>47</v>
      </c>
      <c r="E9" s="11">
        <v>2</v>
      </c>
      <c r="F9" s="13">
        <v>18</v>
      </c>
      <c r="G9" s="13">
        <v>0</v>
      </c>
      <c r="H9" s="13">
        <v>0</v>
      </c>
      <c r="I9" s="11">
        <f t="shared" ref="I9:I13" si="0">SUM(G9:H9)</f>
        <v>0</v>
      </c>
      <c r="J9" s="13">
        <v>0</v>
      </c>
    </row>
    <row r="10" customHeight="1" spans="1:11">
      <c r="A10" s="12" t="s">
        <v>204</v>
      </c>
      <c r="B10" s="13" t="s">
        <v>203</v>
      </c>
      <c r="C10" s="13">
        <v>1</v>
      </c>
      <c r="D10" s="13" t="s">
        <v>47</v>
      </c>
      <c r="E10" s="11">
        <v>1</v>
      </c>
      <c r="F10" s="13">
        <v>19</v>
      </c>
      <c r="G10" s="13">
        <v>1</v>
      </c>
      <c r="H10" s="13">
        <v>0</v>
      </c>
      <c r="I10" s="11">
        <f t="shared" si="0"/>
        <v>1</v>
      </c>
      <c r="J10" s="13">
        <v>0</v>
      </c>
    </row>
    <row r="11" customHeight="1" spans="1:11">
      <c r="A11" s="12" t="s">
        <v>205</v>
      </c>
      <c r="B11" s="13">
        <v>61170</v>
      </c>
      <c r="C11" s="13">
        <v>4</v>
      </c>
      <c r="D11" s="13" t="s">
        <v>47</v>
      </c>
      <c r="E11" s="11">
        <v>4</v>
      </c>
      <c r="F11" s="13">
        <v>131</v>
      </c>
      <c r="G11" s="13">
        <v>2</v>
      </c>
      <c r="H11" s="13">
        <v>0</v>
      </c>
      <c r="I11" s="11">
        <f t="shared" si="0"/>
        <v>2</v>
      </c>
      <c r="J11" s="13">
        <v>3</v>
      </c>
    </row>
    <row r="12" customHeight="1" spans="1:11">
      <c r="A12" s="12" t="s">
        <v>206</v>
      </c>
      <c r="B12" s="13">
        <v>61198</v>
      </c>
      <c r="C12" s="13">
        <v>2</v>
      </c>
      <c r="D12" s="13" t="s">
        <v>47</v>
      </c>
      <c r="E12" s="11">
        <v>2</v>
      </c>
      <c r="F12" s="13">
        <v>142</v>
      </c>
      <c r="G12" s="13">
        <v>3</v>
      </c>
      <c r="H12" s="13">
        <v>0</v>
      </c>
      <c r="I12" s="11">
        <f t="shared" si="0"/>
        <v>3</v>
      </c>
      <c r="J12" s="13">
        <v>1</v>
      </c>
    </row>
    <row r="13" customHeight="1" spans="1:11">
      <c r="A13" s="12" t="s">
        <v>207</v>
      </c>
      <c r="B13" s="13">
        <v>61180</v>
      </c>
      <c r="C13" s="13">
        <v>2</v>
      </c>
      <c r="D13" s="13" t="s">
        <v>47</v>
      </c>
      <c r="E13" s="11">
        <v>2</v>
      </c>
      <c r="F13" s="13">
        <v>154</v>
      </c>
      <c r="G13" s="13">
        <v>4</v>
      </c>
      <c r="H13" s="13">
        <v>0</v>
      </c>
      <c r="I13" s="11">
        <f t="shared" si="0"/>
        <v>4</v>
      </c>
      <c r="J13" s="13">
        <v>1</v>
      </c>
    </row>
    <row r="14" customHeight="1" spans="1:11">
      <c r="A14" s="25"/>
      <c r="B14" s="26"/>
      <c r="C14" s="26"/>
      <c r="D14" s="26"/>
      <c r="E14" s="7"/>
      <c r="F14" s="26"/>
      <c r="G14" s="26"/>
      <c r="H14" s="26"/>
      <c r="I14" s="7"/>
      <c r="J14" s="26"/>
      <c r="K14" s="26"/>
    </row>
    <row r="16" customHeight="1" spans="1:11">
      <c r="A16" s="28"/>
      <c r="J16" s="36" t="s">
        <v>0</v>
      </c>
      <c r="K16" s="18">
        <f>'Página Inicial'!B19</f>
        <v>46246</v>
      </c>
    </row>
  </sheetData>
  <mergeCells count="7">
    <mergeCell ref="A1:J1"/>
    <mergeCell ref="C7:E7"/>
    <mergeCell ref="G7:I7"/>
    <mergeCell ref="A7:A8"/>
    <mergeCell ref="B7:B8"/>
    <mergeCell ref="F7:F8"/>
    <mergeCell ref="J7:J8"/>
  </mergeCells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57"/>
  <sheetViews>
    <sheetView topLeftCell="A18" workbookViewId="0">
      <selection activeCell="K41" sqref="K41"/>
    </sheetView>
  </sheetViews>
  <sheetFormatPr defaultColWidth="12.6285714285714" defaultRowHeight="15.75" customHeight="1"/>
  <cols>
    <col min="1" max="1" width="35.752380952381" customWidth="1"/>
    <col min="2" max="2" width="8.24761904761905" customWidth="1"/>
    <col min="3" max="3" width="13.8571428571429" customWidth="1"/>
    <col min="4" max="5" width="5.62857142857143" customWidth="1"/>
    <col min="6" max="6" width="8.28571428571429" customWidth="1"/>
    <col min="7" max="7" width="13.3809523809524" customWidth="1"/>
    <col min="8" max="8" width="13" customWidth="1"/>
    <col min="9" max="10" width="5.62857142857143" customWidth="1"/>
    <col min="11" max="11" width="7.85714285714286" customWidth="1"/>
    <col min="12" max="12" width="14.1333333333333" customWidth="1"/>
  </cols>
  <sheetData>
    <row r="1" customHeight="1" spans="1:13">
      <c r="A1" s="1" t="s">
        <v>198</v>
      </c>
      <c r="M1" s="2"/>
    </row>
    <row r="2" customHeight="1" spans="1:13">
      <c r="A2" s="3"/>
    </row>
    <row r="3" customHeight="1" spans="1:13">
      <c r="A3" s="32" t="s">
        <v>208</v>
      </c>
    </row>
    <row r="4" customHeight="1" spans="1:13">
      <c r="A4" s="3" t="s">
        <v>209</v>
      </c>
    </row>
    <row r="5" customHeight="1" spans="1:13">
      <c r="A5" s="3" t="s">
        <v>109</v>
      </c>
    </row>
    <row r="7" customHeight="1" spans="1:13">
      <c r="A7" s="8" t="s">
        <v>37</v>
      </c>
      <c r="B7" s="8" t="s">
        <v>38</v>
      </c>
      <c r="C7" s="9" t="s">
        <v>39</v>
      </c>
      <c r="D7" s="5"/>
      <c r="E7" s="5"/>
      <c r="F7" s="6"/>
      <c r="G7" s="8" t="s">
        <v>40</v>
      </c>
      <c r="H7" s="9" t="s">
        <v>41</v>
      </c>
      <c r="I7" s="5"/>
      <c r="J7" s="5"/>
      <c r="K7" s="6"/>
      <c r="L7" s="8" t="s">
        <v>77</v>
      </c>
    </row>
    <row r="8" ht="30" customHeight="1" spans="1:13">
      <c r="A8" s="10"/>
      <c r="B8" s="10"/>
      <c r="C8" s="11" t="s">
        <v>43</v>
      </c>
      <c r="D8" s="11" t="s">
        <v>44</v>
      </c>
      <c r="E8" s="11" t="s">
        <v>52</v>
      </c>
      <c r="F8" s="11" t="s">
        <v>45</v>
      </c>
      <c r="G8" s="10"/>
      <c r="H8" s="11" t="s">
        <v>43</v>
      </c>
      <c r="I8" s="11" t="s">
        <v>44</v>
      </c>
      <c r="J8" s="11" t="s">
        <v>52</v>
      </c>
      <c r="K8" s="11" t="s">
        <v>45</v>
      </c>
      <c r="L8" s="10"/>
    </row>
    <row r="9" customHeight="1" spans="1:13">
      <c r="A9" s="12" t="s">
        <v>210</v>
      </c>
      <c r="B9" s="33" t="s">
        <v>211</v>
      </c>
      <c r="C9" s="13">
        <v>2</v>
      </c>
      <c r="D9" s="13">
        <v>1</v>
      </c>
      <c r="E9" s="14">
        <v>2</v>
      </c>
      <c r="F9" s="11">
        <f t="shared" ref="F9:F40" si="0">SUM(C9:E9)</f>
        <v>5</v>
      </c>
      <c r="G9" s="13">
        <f>31+4+1</f>
        <v>36</v>
      </c>
      <c r="H9" s="13">
        <v>5</v>
      </c>
      <c r="I9" s="13">
        <v>1</v>
      </c>
      <c r="J9" s="14">
        <v>2</v>
      </c>
      <c r="K9" s="11">
        <f t="shared" ref="K9:K40" si="1">SUM(H9:J9)</f>
        <v>8</v>
      </c>
      <c r="L9" s="13">
        <v>2</v>
      </c>
    </row>
    <row r="10" customHeight="1" spans="1:13">
      <c r="A10" s="12" t="s">
        <v>53</v>
      </c>
      <c r="B10" s="13">
        <v>61975</v>
      </c>
      <c r="C10" s="13">
        <v>23</v>
      </c>
      <c r="D10" s="13">
        <v>4</v>
      </c>
      <c r="E10" s="14">
        <v>11</v>
      </c>
      <c r="F10" s="11">
        <f t="shared" si="0"/>
        <v>38</v>
      </c>
      <c r="G10" s="13">
        <f>195+15+2</f>
        <v>212</v>
      </c>
      <c r="H10" s="13">
        <v>68</v>
      </c>
      <c r="I10" s="13">
        <v>2</v>
      </c>
      <c r="J10" s="14">
        <v>13</v>
      </c>
      <c r="K10" s="11">
        <f t="shared" si="1"/>
        <v>83</v>
      </c>
      <c r="L10" s="13">
        <v>17</v>
      </c>
    </row>
    <row r="11" customHeight="1" spans="1:13">
      <c r="A11" s="12" t="s">
        <v>212</v>
      </c>
      <c r="B11" s="13"/>
      <c r="C11" s="13">
        <f t="shared" ref="C11:E11" si="2">SUM(C12:C40)</f>
        <v>39</v>
      </c>
      <c r="D11" s="13">
        <f t="shared" si="2"/>
        <v>14</v>
      </c>
      <c r="E11" s="14">
        <f t="shared" si="2"/>
        <v>12</v>
      </c>
      <c r="F11" s="11">
        <f t="shared" si="0"/>
        <v>65</v>
      </c>
      <c r="G11" s="13">
        <f t="shared" ref="G11:J11" si="3">SUM(G12:G40)</f>
        <v>123</v>
      </c>
      <c r="H11" s="13">
        <f t="shared" si="3"/>
        <v>68</v>
      </c>
      <c r="I11" s="13">
        <f t="shared" si="3"/>
        <v>1</v>
      </c>
      <c r="J11" s="13">
        <f t="shared" si="3"/>
        <v>6</v>
      </c>
      <c r="K11" s="11">
        <f t="shared" si="1"/>
        <v>75</v>
      </c>
      <c r="L11" s="34">
        <v>208</v>
      </c>
    </row>
    <row r="12" customHeight="1" outlineLevel="1" spans="1:13">
      <c r="A12" s="12" t="s">
        <v>213</v>
      </c>
      <c r="B12" s="13"/>
      <c r="C12" s="13">
        <v>1</v>
      </c>
      <c r="D12" s="13">
        <v>1</v>
      </c>
      <c r="E12" s="13">
        <v>0</v>
      </c>
      <c r="F12" s="11">
        <f t="shared" si="0"/>
        <v>2</v>
      </c>
      <c r="G12" s="13">
        <f>7+1</f>
        <v>8</v>
      </c>
      <c r="H12" s="13">
        <v>6</v>
      </c>
      <c r="I12" s="13">
        <v>0</v>
      </c>
      <c r="J12" s="13">
        <v>1</v>
      </c>
      <c r="K12" s="11">
        <f t="shared" si="1"/>
        <v>7</v>
      </c>
      <c r="L12" s="35"/>
    </row>
    <row r="13" customHeight="1" outlineLevel="1" spans="1:13">
      <c r="A13" s="12" t="s">
        <v>214</v>
      </c>
      <c r="B13" s="13"/>
      <c r="C13" s="13">
        <v>1</v>
      </c>
      <c r="D13" s="13">
        <v>0</v>
      </c>
      <c r="E13" s="13">
        <v>0</v>
      </c>
      <c r="F13" s="11">
        <f t="shared" si="0"/>
        <v>1</v>
      </c>
      <c r="G13" s="13">
        <f>3+2</f>
        <v>5</v>
      </c>
      <c r="H13" s="13">
        <v>3</v>
      </c>
      <c r="I13" s="13">
        <v>0</v>
      </c>
      <c r="J13" s="13">
        <v>0</v>
      </c>
      <c r="K13" s="11">
        <f t="shared" si="1"/>
        <v>3</v>
      </c>
      <c r="L13" s="35"/>
    </row>
    <row r="14" customHeight="1" outlineLevel="1" spans="1:13">
      <c r="A14" s="12" t="s">
        <v>215</v>
      </c>
      <c r="B14" s="13"/>
      <c r="C14" s="13">
        <v>1</v>
      </c>
      <c r="D14" s="13">
        <v>0</v>
      </c>
      <c r="E14" s="13">
        <v>0</v>
      </c>
      <c r="F14" s="11">
        <f t="shared" si="0"/>
        <v>1</v>
      </c>
      <c r="G14" s="13">
        <v>0</v>
      </c>
      <c r="H14" s="13">
        <v>0</v>
      </c>
      <c r="I14" s="13">
        <v>0</v>
      </c>
      <c r="J14" s="13">
        <v>0</v>
      </c>
      <c r="K14" s="11">
        <f t="shared" si="1"/>
        <v>0</v>
      </c>
      <c r="L14" s="35"/>
    </row>
    <row r="15" customHeight="1" outlineLevel="1" spans="1:13">
      <c r="A15" s="12" t="s">
        <v>216</v>
      </c>
      <c r="B15" s="13"/>
      <c r="C15" s="13">
        <v>1</v>
      </c>
      <c r="D15" s="13">
        <v>0</v>
      </c>
      <c r="E15" s="13">
        <v>0</v>
      </c>
      <c r="F15" s="11">
        <f t="shared" si="0"/>
        <v>1</v>
      </c>
      <c r="G15" s="13">
        <v>0</v>
      </c>
      <c r="H15" s="13">
        <v>0</v>
      </c>
      <c r="I15" s="13">
        <v>0</v>
      </c>
      <c r="J15" s="13">
        <v>0</v>
      </c>
      <c r="K15" s="11">
        <f t="shared" si="1"/>
        <v>0</v>
      </c>
      <c r="L15" s="35"/>
    </row>
    <row r="16" customHeight="1" outlineLevel="1" spans="1:13">
      <c r="A16" s="12" t="s">
        <v>217</v>
      </c>
      <c r="B16" s="13"/>
      <c r="C16" s="13">
        <v>1</v>
      </c>
      <c r="D16" s="13">
        <v>0</v>
      </c>
      <c r="E16" s="13">
        <v>0</v>
      </c>
      <c r="F16" s="11">
        <f t="shared" si="0"/>
        <v>1</v>
      </c>
      <c r="G16" s="13">
        <f>4+1</f>
        <v>5</v>
      </c>
      <c r="H16" s="13">
        <v>2</v>
      </c>
      <c r="I16" s="13">
        <v>0</v>
      </c>
      <c r="J16" s="13">
        <v>0</v>
      </c>
      <c r="K16" s="11">
        <f t="shared" si="1"/>
        <v>2</v>
      </c>
      <c r="L16" s="35"/>
    </row>
    <row r="17" customHeight="1" outlineLevel="1" spans="1:12">
      <c r="A17" s="12" t="s">
        <v>218</v>
      </c>
      <c r="B17" s="13"/>
      <c r="C17" s="13">
        <v>1</v>
      </c>
      <c r="D17" s="13">
        <v>0</v>
      </c>
      <c r="E17" s="13">
        <v>0</v>
      </c>
      <c r="F17" s="11">
        <f t="shared" si="0"/>
        <v>1</v>
      </c>
      <c r="G17" s="13">
        <v>3</v>
      </c>
      <c r="H17" s="13">
        <v>1</v>
      </c>
      <c r="I17" s="13">
        <v>0</v>
      </c>
      <c r="J17" s="13">
        <v>0</v>
      </c>
      <c r="K17" s="11">
        <f t="shared" si="1"/>
        <v>1</v>
      </c>
      <c r="L17" s="35"/>
    </row>
    <row r="18" customHeight="1" outlineLevel="1" spans="1:12">
      <c r="A18" s="12" t="s">
        <v>219</v>
      </c>
      <c r="B18" s="13"/>
      <c r="C18" s="13">
        <v>1</v>
      </c>
      <c r="D18" s="13">
        <v>1</v>
      </c>
      <c r="E18" s="13">
        <v>1</v>
      </c>
      <c r="F18" s="11">
        <f t="shared" si="0"/>
        <v>3</v>
      </c>
      <c r="G18" s="13">
        <v>7</v>
      </c>
      <c r="H18" s="13">
        <v>4</v>
      </c>
      <c r="I18" s="13">
        <v>0</v>
      </c>
      <c r="J18" s="13">
        <v>0</v>
      </c>
      <c r="K18" s="11">
        <f t="shared" si="1"/>
        <v>4</v>
      </c>
      <c r="L18" s="35"/>
    </row>
    <row r="19" customHeight="1" outlineLevel="1" spans="1:12">
      <c r="A19" s="12" t="s">
        <v>220</v>
      </c>
      <c r="B19" s="13"/>
      <c r="C19" s="13">
        <v>1</v>
      </c>
      <c r="D19" s="13">
        <v>1</v>
      </c>
      <c r="E19" s="13">
        <v>0</v>
      </c>
      <c r="F19" s="11">
        <f t="shared" si="0"/>
        <v>2</v>
      </c>
      <c r="G19" s="13">
        <f>3+1</f>
        <v>4</v>
      </c>
      <c r="H19" s="13">
        <v>0</v>
      </c>
      <c r="I19" s="13">
        <v>0</v>
      </c>
      <c r="J19" s="13">
        <v>0</v>
      </c>
      <c r="K19" s="11">
        <f t="shared" si="1"/>
        <v>0</v>
      </c>
      <c r="L19" s="35"/>
    </row>
    <row r="20" customHeight="1" outlineLevel="1" spans="1:12">
      <c r="A20" s="12" t="s">
        <v>221</v>
      </c>
      <c r="B20" s="13"/>
      <c r="C20" s="13">
        <v>3</v>
      </c>
      <c r="D20" s="13">
        <v>1</v>
      </c>
      <c r="E20" s="13">
        <v>2</v>
      </c>
      <c r="F20" s="11">
        <f t="shared" si="0"/>
        <v>6</v>
      </c>
      <c r="G20" s="13">
        <f>8+2+1</f>
        <v>11</v>
      </c>
      <c r="H20" s="13">
        <v>7</v>
      </c>
      <c r="I20" s="13">
        <v>1</v>
      </c>
      <c r="J20" s="13">
        <v>2</v>
      </c>
      <c r="K20" s="11">
        <f t="shared" si="1"/>
        <v>10</v>
      </c>
      <c r="L20" s="35"/>
    </row>
    <row r="21" customHeight="1" outlineLevel="1" spans="1:12">
      <c r="A21" s="12" t="s">
        <v>222</v>
      </c>
      <c r="B21" s="13"/>
      <c r="C21" s="13">
        <v>2</v>
      </c>
      <c r="D21" s="13">
        <v>1</v>
      </c>
      <c r="E21" s="13">
        <v>2</v>
      </c>
      <c r="F21" s="11">
        <f t="shared" si="0"/>
        <v>5</v>
      </c>
      <c r="G21" s="13">
        <f>12+1</f>
        <v>13</v>
      </c>
      <c r="H21" s="13">
        <v>7</v>
      </c>
      <c r="I21" s="13">
        <v>0</v>
      </c>
      <c r="J21" s="13">
        <v>0</v>
      </c>
      <c r="K21" s="11">
        <f t="shared" si="1"/>
        <v>7</v>
      </c>
      <c r="L21" s="35"/>
    </row>
    <row r="22" customHeight="1" outlineLevel="1" spans="1:12">
      <c r="A22" s="12" t="s">
        <v>223</v>
      </c>
      <c r="B22" s="13"/>
      <c r="C22" s="13">
        <v>2</v>
      </c>
      <c r="D22" s="13">
        <v>1</v>
      </c>
      <c r="E22" s="13">
        <v>1</v>
      </c>
      <c r="F22" s="11">
        <f t="shared" si="0"/>
        <v>4</v>
      </c>
      <c r="G22" s="13">
        <f>11+2</f>
        <v>13</v>
      </c>
      <c r="H22" s="13">
        <v>4</v>
      </c>
      <c r="I22" s="13">
        <v>0</v>
      </c>
      <c r="J22" s="13">
        <v>1</v>
      </c>
      <c r="K22" s="11">
        <f t="shared" si="1"/>
        <v>5</v>
      </c>
      <c r="L22" s="35"/>
    </row>
    <row r="23" customHeight="1" outlineLevel="1" spans="1:12">
      <c r="A23" s="12" t="s">
        <v>224</v>
      </c>
      <c r="B23" s="13"/>
      <c r="C23" s="13">
        <v>1</v>
      </c>
      <c r="D23" s="13">
        <v>1</v>
      </c>
      <c r="E23" s="13">
        <v>0</v>
      </c>
      <c r="F23" s="11">
        <f t="shared" si="0"/>
        <v>2</v>
      </c>
      <c r="G23" s="13">
        <v>0</v>
      </c>
      <c r="H23" s="13">
        <v>0</v>
      </c>
      <c r="I23" s="13">
        <v>0</v>
      </c>
      <c r="J23" s="13">
        <v>0</v>
      </c>
      <c r="K23" s="11">
        <f t="shared" si="1"/>
        <v>0</v>
      </c>
      <c r="L23" s="35"/>
    </row>
    <row r="24" customHeight="1" outlineLevel="1" spans="1:12">
      <c r="A24" s="12" t="s">
        <v>225</v>
      </c>
      <c r="B24" s="13"/>
      <c r="C24" s="13">
        <v>1</v>
      </c>
      <c r="D24" s="13">
        <v>0</v>
      </c>
      <c r="E24" s="13">
        <v>0</v>
      </c>
      <c r="F24" s="11">
        <f t="shared" si="0"/>
        <v>1</v>
      </c>
      <c r="G24" s="13">
        <v>1</v>
      </c>
      <c r="H24" s="13">
        <v>0</v>
      </c>
      <c r="I24" s="13">
        <v>0</v>
      </c>
      <c r="J24" s="13">
        <v>0</v>
      </c>
      <c r="K24" s="11">
        <f t="shared" si="1"/>
        <v>0</v>
      </c>
      <c r="L24" s="35"/>
    </row>
    <row r="25" customHeight="1" outlineLevel="1" spans="1:12">
      <c r="A25" s="12" t="s">
        <v>226</v>
      </c>
      <c r="B25" s="13"/>
      <c r="C25" s="13">
        <v>1</v>
      </c>
      <c r="D25" s="13">
        <v>0</v>
      </c>
      <c r="E25" s="13">
        <v>0</v>
      </c>
      <c r="F25" s="11">
        <f t="shared" si="0"/>
        <v>1</v>
      </c>
      <c r="G25" s="13">
        <v>1</v>
      </c>
      <c r="H25" s="13">
        <v>1</v>
      </c>
      <c r="I25" s="13">
        <v>0</v>
      </c>
      <c r="J25" s="13">
        <v>0</v>
      </c>
      <c r="K25" s="11">
        <f t="shared" si="1"/>
        <v>1</v>
      </c>
      <c r="L25" s="35"/>
    </row>
    <row r="26" customHeight="1" outlineLevel="1" spans="1:12">
      <c r="A26" s="12" t="s">
        <v>227</v>
      </c>
      <c r="B26" s="13"/>
      <c r="C26" s="13">
        <v>4</v>
      </c>
      <c r="D26" s="13">
        <v>1</v>
      </c>
      <c r="E26" s="13">
        <v>2</v>
      </c>
      <c r="F26" s="11">
        <f t="shared" si="0"/>
        <v>7</v>
      </c>
      <c r="G26" s="13">
        <v>6</v>
      </c>
      <c r="H26" s="13">
        <v>6</v>
      </c>
      <c r="I26" s="13">
        <v>0</v>
      </c>
      <c r="J26" s="13">
        <v>0</v>
      </c>
      <c r="K26" s="11">
        <f t="shared" si="1"/>
        <v>6</v>
      </c>
      <c r="L26" s="35"/>
    </row>
    <row r="27" customHeight="1" outlineLevel="1" spans="1:12">
      <c r="A27" s="12" t="s">
        <v>228</v>
      </c>
      <c r="B27" s="13"/>
      <c r="C27" s="13">
        <v>1</v>
      </c>
      <c r="D27" s="13">
        <v>1</v>
      </c>
      <c r="E27" s="13">
        <v>0</v>
      </c>
      <c r="F27" s="11">
        <f t="shared" si="0"/>
        <v>2</v>
      </c>
      <c r="G27" s="13">
        <f>3+1</f>
        <v>4</v>
      </c>
      <c r="H27" s="13">
        <v>2</v>
      </c>
      <c r="I27" s="13">
        <v>0</v>
      </c>
      <c r="J27" s="13">
        <v>0</v>
      </c>
      <c r="K27" s="11">
        <f t="shared" si="1"/>
        <v>2</v>
      </c>
      <c r="L27" s="35"/>
    </row>
    <row r="28" customHeight="1" outlineLevel="1" spans="1:12">
      <c r="A28" s="12" t="s">
        <v>229</v>
      </c>
      <c r="B28" s="13"/>
      <c r="C28" s="13">
        <v>1</v>
      </c>
      <c r="D28" s="13">
        <v>0</v>
      </c>
      <c r="E28" s="13">
        <v>0</v>
      </c>
      <c r="F28" s="11">
        <f t="shared" si="0"/>
        <v>1</v>
      </c>
      <c r="G28" s="13">
        <v>0</v>
      </c>
      <c r="H28" s="13">
        <v>0</v>
      </c>
      <c r="I28" s="13">
        <v>0</v>
      </c>
      <c r="J28" s="13">
        <v>0</v>
      </c>
      <c r="K28" s="11">
        <f t="shared" si="1"/>
        <v>0</v>
      </c>
      <c r="L28" s="35"/>
    </row>
    <row r="29" customHeight="1" outlineLevel="1" spans="1:12">
      <c r="A29" s="12" t="s">
        <v>230</v>
      </c>
      <c r="B29" s="13"/>
      <c r="C29" s="13">
        <v>1</v>
      </c>
      <c r="D29" s="13">
        <v>0</v>
      </c>
      <c r="E29" s="13">
        <v>0</v>
      </c>
      <c r="F29" s="11">
        <f t="shared" si="0"/>
        <v>1</v>
      </c>
      <c r="G29" s="13">
        <f>3+1</f>
        <v>4</v>
      </c>
      <c r="H29" s="13">
        <v>2</v>
      </c>
      <c r="I29" s="13">
        <v>0</v>
      </c>
      <c r="J29" s="13">
        <v>0</v>
      </c>
      <c r="K29" s="11">
        <f t="shared" si="1"/>
        <v>2</v>
      </c>
      <c r="L29" s="35"/>
    </row>
    <row r="30" customHeight="1" outlineLevel="1" spans="1:12">
      <c r="A30" s="12" t="s">
        <v>231</v>
      </c>
      <c r="B30" s="13"/>
      <c r="C30" s="13">
        <v>1</v>
      </c>
      <c r="D30" s="13">
        <v>0</v>
      </c>
      <c r="E30" s="13">
        <v>0</v>
      </c>
      <c r="F30" s="11">
        <f t="shared" si="0"/>
        <v>1</v>
      </c>
      <c r="G30" s="13">
        <v>1</v>
      </c>
      <c r="H30" s="13">
        <v>0</v>
      </c>
      <c r="I30" s="13">
        <v>0</v>
      </c>
      <c r="J30" s="13">
        <v>0</v>
      </c>
      <c r="K30" s="11">
        <f t="shared" si="1"/>
        <v>0</v>
      </c>
      <c r="L30" s="35"/>
    </row>
    <row r="31" customHeight="1" outlineLevel="1" spans="1:12">
      <c r="A31" s="12" t="s">
        <v>232</v>
      </c>
      <c r="B31" s="13"/>
      <c r="C31" s="13">
        <v>1</v>
      </c>
      <c r="D31" s="13">
        <v>0</v>
      </c>
      <c r="E31" s="13">
        <v>0</v>
      </c>
      <c r="F31" s="11">
        <f t="shared" si="0"/>
        <v>1</v>
      </c>
      <c r="G31" s="13">
        <v>2</v>
      </c>
      <c r="H31" s="13">
        <v>2</v>
      </c>
      <c r="I31" s="13">
        <v>0</v>
      </c>
      <c r="J31" s="13">
        <v>0</v>
      </c>
      <c r="K31" s="11">
        <f t="shared" si="1"/>
        <v>2</v>
      </c>
      <c r="L31" s="35"/>
    </row>
    <row r="32" customHeight="1" outlineLevel="1" spans="1:12">
      <c r="A32" s="12" t="s">
        <v>233</v>
      </c>
      <c r="B32" s="13"/>
      <c r="C32" s="13">
        <v>3</v>
      </c>
      <c r="D32" s="13">
        <v>1</v>
      </c>
      <c r="E32" s="13">
        <v>2</v>
      </c>
      <c r="F32" s="11">
        <f t="shared" si="0"/>
        <v>6</v>
      </c>
      <c r="G32" s="13">
        <f>8+1</f>
        <v>9</v>
      </c>
      <c r="H32" s="13">
        <v>7</v>
      </c>
      <c r="I32" s="13">
        <v>0</v>
      </c>
      <c r="J32" s="13">
        <v>0</v>
      </c>
      <c r="K32" s="11">
        <f t="shared" si="1"/>
        <v>7</v>
      </c>
      <c r="L32" s="35"/>
    </row>
    <row r="33" customHeight="1" outlineLevel="1" spans="1:13">
      <c r="A33" s="12" t="s">
        <v>234</v>
      </c>
      <c r="B33" s="13"/>
      <c r="C33" s="13">
        <v>1</v>
      </c>
      <c r="D33" s="13">
        <v>0</v>
      </c>
      <c r="E33" s="13">
        <v>0</v>
      </c>
      <c r="F33" s="11">
        <f t="shared" si="0"/>
        <v>1</v>
      </c>
      <c r="G33" s="13">
        <v>1</v>
      </c>
      <c r="H33" s="13">
        <v>0</v>
      </c>
      <c r="I33" s="13">
        <v>0</v>
      </c>
      <c r="J33" s="13">
        <v>0</v>
      </c>
      <c r="K33" s="11">
        <f t="shared" si="1"/>
        <v>0</v>
      </c>
      <c r="L33" s="35"/>
    </row>
    <row r="34" customHeight="1" outlineLevel="1" spans="1:13">
      <c r="A34" s="12" t="s">
        <v>235</v>
      </c>
      <c r="B34" s="13"/>
      <c r="C34" s="13">
        <v>1</v>
      </c>
      <c r="D34" s="13">
        <v>1</v>
      </c>
      <c r="E34" s="13">
        <v>0</v>
      </c>
      <c r="F34" s="11">
        <f t="shared" si="0"/>
        <v>2</v>
      </c>
      <c r="G34" s="13">
        <f>6+2+1</f>
        <v>9</v>
      </c>
      <c r="H34" s="13">
        <v>2</v>
      </c>
      <c r="I34" s="13">
        <v>0</v>
      </c>
      <c r="J34" s="13">
        <v>1</v>
      </c>
      <c r="K34" s="11">
        <f t="shared" si="1"/>
        <v>3</v>
      </c>
      <c r="L34" s="35"/>
    </row>
    <row r="35" customHeight="1" outlineLevel="1" spans="1:13">
      <c r="A35" s="12" t="s">
        <v>236</v>
      </c>
      <c r="B35" s="13"/>
      <c r="C35" s="13">
        <v>1</v>
      </c>
      <c r="D35" s="13">
        <v>1</v>
      </c>
      <c r="E35" s="13">
        <v>0</v>
      </c>
      <c r="F35" s="11">
        <f t="shared" si="0"/>
        <v>2</v>
      </c>
      <c r="G35" s="13">
        <v>0</v>
      </c>
      <c r="H35" s="13">
        <v>0</v>
      </c>
      <c r="I35" s="13">
        <v>0</v>
      </c>
      <c r="J35" s="13">
        <v>0</v>
      </c>
      <c r="K35" s="11">
        <f t="shared" si="1"/>
        <v>0</v>
      </c>
      <c r="L35" s="35"/>
    </row>
    <row r="36" customHeight="1" outlineLevel="1" spans="1:13">
      <c r="A36" s="12" t="s">
        <v>237</v>
      </c>
      <c r="B36" s="13"/>
      <c r="C36" s="13">
        <v>1</v>
      </c>
      <c r="D36" s="13">
        <v>0</v>
      </c>
      <c r="E36" s="13">
        <v>0</v>
      </c>
      <c r="F36" s="11">
        <f t="shared" si="0"/>
        <v>1</v>
      </c>
      <c r="G36" s="13">
        <v>0</v>
      </c>
      <c r="H36" s="13">
        <v>0</v>
      </c>
      <c r="I36" s="13">
        <v>0</v>
      </c>
      <c r="J36" s="13">
        <v>0</v>
      </c>
      <c r="K36" s="11">
        <f t="shared" si="1"/>
        <v>0</v>
      </c>
      <c r="L36" s="35"/>
    </row>
    <row r="37" customHeight="1" outlineLevel="1" spans="1:13">
      <c r="A37" s="12" t="s">
        <v>238</v>
      </c>
      <c r="B37" s="13"/>
      <c r="C37" s="13">
        <v>1</v>
      </c>
      <c r="D37" s="13">
        <v>0</v>
      </c>
      <c r="E37" s="13">
        <v>0</v>
      </c>
      <c r="F37" s="11">
        <f t="shared" si="0"/>
        <v>1</v>
      </c>
      <c r="G37" s="13">
        <v>0</v>
      </c>
      <c r="H37" s="13">
        <v>0</v>
      </c>
      <c r="I37" s="13">
        <v>0</v>
      </c>
      <c r="J37" s="13">
        <v>0</v>
      </c>
      <c r="K37" s="11">
        <f t="shared" si="1"/>
        <v>0</v>
      </c>
      <c r="L37" s="35"/>
    </row>
    <row r="38" customHeight="1" outlineLevel="1" spans="1:13">
      <c r="A38" s="12" t="s">
        <v>239</v>
      </c>
      <c r="B38" s="13"/>
      <c r="C38" s="13">
        <v>1</v>
      </c>
      <c r="D38" s="13">
        <v>0</v>
      </c>
      <c r="E38" s="13">
        <v>0</v>
      </c>
      <c r="F38" s="11">
        <f t="shared" si="0"/>
        <v>1</v>
      </c>
      <c r="G38" s="13">
        <v>0</v>
      </c>
      <c r="H38" s="13">
        <v>0</v>
      </c>
      <c r="I38" s="13">
        <v>0</v>
      </c>
      <c r="J38" s="13">
        <v>0</v>
      </c>
      <c r="K38" s="11">
        <f t="shared" si="1"/>
        <v>0</v>
      </c>
      <c r="L38" s="35"/>
    </row>
    <row r="39" customHeight="1" outlineLevel="1" spans="1:13">
      <c r="A39" s="12" t="s">
        <v>240</v>
      </c>
      <c r="B39" s="13"/>
      <c r="C39" s="13">
        <v>1</v>
      </c>
      <c r="D39" s="13">
        <v>1</v>
      </c>
      <c r="E39" s="13">
        <v>0</v>
      </c>
      <c r="F39" s="11">
        <f t="shared" si="0"/>
        <v>2</v>
      </c>
      <c r="G39" s="13">
        <f>5+1</f>
        <v>6</v>
      </c>
      <c r="H39" s="13">
        <v>3</v>
      </c>
      <c r="I39" s="13">
        <v>0</v>
      </c>
      <c r="J39" s="13">
        <v>0</v>
      </c>
      <c r="K39" s="11">
        <f t="shared" si="1"/>
        <v>3</v>
      </c>
      <c r="L39" s="35"/>
    </row>
    <row r="40" customHeight="1" outlineLevel="1" spans="1:13">
      <c r="A40" s="12" t="s">
        <v>241</v>
      </c>
      <c r="B40" s="13"/>
      <c r="C40" s="13">
        <v>2</v>
      </c>
      <c r="D40" s="13">
        <v>1</v>
      </c>
      <c r="E40" s="13">
        <v>2</v>
      </c>
      <c r="F40" s="11">
        <f t="shared" si="0"/>
        <v>5</v>
      </c>
      <c r="G40" s="13">
        <f>9+1</f>
        <v>10</v>
      </c>
      <c r="H40" s="13">
        <v>9</v>
      </c>
      <c r="I40" s="13">
        <v>0</v>
      </c>
      <c r="J40" s="13">
        <v>1</v>
      </c>
      <c r="K40" s="11">
        <f t="shared" si="1"/>
        <v>10</v>
      </c>
      <c r="L40" s="10"/>
    </row>
    <row r="41" customHeight="1" spans="1:13">
      <c r="A41" s="25"/>
      <c r="B41" s="26"/>
      <c r="C41" s="26"/>
      <c r="D41" s="26"/>
      <c r="E41" s="26"/>
      <c r="F41" s="7"/>
      <c r="G41" s="26"/>
      <c r="H41" s="26"/>
      <c r="I41" s="26"/>
      <c r="J41" s="26"/>
      <c r="K41" s="7"/>
      <c r="L41" s="26"/>
      <c r="M41" s="26"/>
    </row>
    <row r="42" customHeight="1" spans="1:13">
      <c r="A42" s="25"/>
      <c r="B42" s="26"/>
      <c r="C42" s="26"/>
      <c r="D42" s="26"/>
      <c r="E42" s="26"/>
      <c r="F42" s="7"/>
      <c r="G42" s="26"/>
      <c r="H42" s="26"/>
      <c r="I42" s="26"/>
      <c r="J42" s="26"/>
      <c r="K42" s="7"/>
      <c r="L42" s="26"/>
      <c r="M42" s="26"/>
    </row>
    <row r="43" customHeight="1" spans="1:13">
      <c r="A43" s="28"/>
      <c r="B43" s="26"/>
      <c r="C43" s="26"/>
      <c r="D43" s="26"/>
      <c r="E43" s="26"/>
      <c r="F43" s="7"/>
      <c r="G43" s="26"/>
      <c r="H43" s="26"/>
      <c r="I43" s="26"/>
      <c r="J43" s="26"/>
      <c r="K43" s="7"/>
      <c r="L43" s="29" t="s">
        <v>0</v>
      </c>
      <c r="M43" s="30">
        <f>'Página Inicial'!B19</f>
        <v>46246</v>
      </c>
    </row>
    <row r="44" customHeight="1" spans="1:13">
      <c r="A44" s="25"/>
      <c r="B44" s="26"/>
      <c r="C44" s="26"/>
      <c r="D44" s="26"/>
      <c r="E44" s="26"/>
      <c r="F44" s="7"/>
      <c r="G44" s="26"/>
      <c r="H44" s="26"/>
      <c r="I44" s="26"/>
      <c r="J44" s="26"/>
      <c r="K44" s="7"/>
      <c r="L44" s="26"/>
      <c r="M44" s="26"/>
    </row>
    <row r="45" customHeight="1" spans="1:13">
      <c r="A45" s="25"/>
      <c r="B45" s="26"/>
      <c r="C45" s="26"/>
      <c r="D45" s="26"/>
      <c r="E45" s="26"/>
      <c r="F45" s="7"/>
      <c r="G45" s="26"/>
      <c r="H45" s="26"/>
      <c r="I45" s="26"/>
      <c r="J45" s="26"/>
      <c r="K45" s="7"/>
      <c r="L45" s="26"/>
      <c r="M45" s="26"/>
    </row>
    <row r="46" customHeight="1" spans="1:13">
      <c r="A46" s="25"/>
      <c r="B46" s="26"/>
      <c r="C46" s="26"/>
      <c r="D46" s="26"/>
      <c r="E46" s="26"/>
      <c r="F46" s="7"/>
      <c r="G46" s="26"/>
      <c r="H46" s="26"/>
      <c r="I46" s="26"/>
      <c r="J46" s="26"/>
      <c r="K46" s="7"/>
      <c r="L46" s="26"/>
      <c r="M46" s="26"/>
    </row>
    <row r="47" customHeight="1" spans="1:13">
      <c r="A47" s="25"/>
      <c r="B47" s="26"/>
      <c r="C47" s="26"/>
      <c r="D47" s="26"/>
      <c r="E47" s="26"/>
      <c r="F47" s="7"/>
      <c r="G47" s="26"/>
      <c r="H47" s="26"/>
      <c r="I47" s="26"/>
      <c r="J47" s="26"/>
      <c r="K47" s="7"/>
      <c r="L47" s="26"/>
      <c r="M47" s="26"/>
    </row>
    <row r="48" customHeight="1" spans="1:13">
      <c r="A48" s="25"/>
      <c r="B48" s="26"/>
      <c r="C48" s="26"/>
      <c r="D48" s="26"/>
      <c r="E48" s="26"/>
      <c r="F48" s="7"/>
      <c r="G48" s="26"/>
      <c r="H48" s="26"/>
      <c r="I48" s="26"/>
      <c r="J48" s="26"/>
      <c r="K48" s="7"/>
      <c r="L48" s="26"/>
      <c r="M48" s="26"/>
    </row>
    <row r="49" customHeight="1" spans="1:13">
      <c r="A49" s="25"/>
      <c r="B49" s="26"/>
      <c r="C49" s="26"/>
      <c r="D49" s="26"/>
      <c r="E49" s="26"/>
      <c r="F49" s="7"/>
      <c r="G49" s="26"/>
      <c r="H49" s="26"/>
      <c r="I49" s="26"/>
      <c r="J49" s="26"/>
      <c r="K49" s="7"/>
      <c r="L49" s="26"/>
      <c r="M49" s="26"/>
    </row>
    <row r="50" customHeight="1" spans="1:13">
      <c r="A50" s="25"/>
      <c r="B50" s="26"/>
      <c r="C50" s="26"/>
      <c r="D50" s="26"/>
      <c r="E50" s="26"/>
      <c r="F50" s="7"/>
      <c r="G50" s="26"/>
      <c r="H50" s="26"/>
      <c r="I50" s="26"/>
      <c r="J50" s="26"/>
      <c r="K50" s="7"/>
      <c r="L50" s="26"/>
      <c r="M50" s="26"/>
    </row>
    <row r="51" customHeight="1" spans="1:13">
      <c r="A51" s="25"/>
      <c r="B51" s="26"/>
      <c r="C51" s="26"/>
      <c r="D51" s="26"/>
      <c r="E51" s="26"/>
      <c r="F51" s="7"/>
      <c r="G51" s="26"/>
      <c r="H51" s="26"/>
      <c r="I51" s="26"/>
      <c r="J51" s="26"/>
      <c r="K51" s="7"/>
      <c r="L51" s="26"/>
      <c r="M51" s="26"/>
    </row>
    <row r="52" customHeight="1" spans="1:13">
      <c r="A52" s="25"/>
      <c r="B52" s="26"/>
      <c r="C52" s="26"/>
      <c r="D52" s="26"/>
      <c r="E52" s="26"/>
      <c r="F52" s="7"/>
      <c r="G52" s="26"/>
      <c r="H52" s="26"/>
      <c r="I52" s="26"/>
      <c r="J52" s="26"/>
      <c r="K52" s="7"/>
      <c r="L52" s="26"/>
      <c r="M52" s="26"/>
    </row>
    <row r="53" customHeight="1" spans="1:13">
      <c r="A53" s="25"/>
      <c r="B53" s="26"/>
      <c r="C53" s="26"/>
      <c r="D53" s="26"/>
      <c r="E53" s="26"/>
      <c r="F53" s="7"/>
      <c r="G53" s="26"/>
      <c r="H53" s="26"/>
      <c r="I53" s="26"/>
      <c r="J53" s="26"/>
      <c r="K53" s="7"/>
      <c r="L53" s="26"/>
      <c r="M53" s="26"/>
    </row>
    <row r="54" customHeight="1" spans="1:13">
      <c r="A54" s="25"/>
      <c r="B54" s="26"/>
      <c r="C54" s="26"/>
      <c r="D54" s="26"/>
      <c r="E54" s="26"/>
      <c r="F54" s="7"/>
      <c r="G54" s="26"/>
      <c r="H54" s="26"/>
      <c r="I54" s="26"/>
      <c r="J54" s="26"/>
      <c r="K54" s="7"/>
      <c r="L54" s="26"/>
      <c r="M54" s="26"/>
    </row>
    <row r="55" customHeight="1" spans="1:13">
      <c r="A55" s="25"/>
      <c r="B55" s="26"/>
      <c r="C55" s="26"/>
      <c r="D55" s="26"/>
      <c r="E55" s="26"/>
      <c r="F55" s="7"/>
      <c r="G55" s="26"/>
      <c r="H55" s="26"/>
      <c r="I55" s="26"/>
      <c r="J55" s="26"/>
      <c r="K55" s="7"/>
      <c r="L55" s="26"/>
      <c r="M55" s="26"/>
    </row>
    <row r="56" customHeight="1" spans="1:13">
      <c r="A56" s="25"/>
      <c r="B56" s="26"/>
      <c r="C56" s="26"/>
      <c r="D56" s="26"/>
      <c r="E56" s="26"/>
      <c r="F56" s="7"/>
      <c r="G56" s="26"/>
      <c r="H56" s="26"/>
      <c r="I56" s="26"/>
      <c r="J56" s="26"/>
      <c r="K56" s="7"/>
      <c r="L56" s="26"/>
      <c r="M56" s="26"/>
    </row>
    <row r="57" customHeight="1" spans="1:13">
      <c r="A57" s="25"/>
      <c r="B57" s="26"/>
      <c r="C57" s="26"/>
      <c r="D57" s="26"/>
      <c r="E57" s="26"/>
      <c r="F57" s="7"/>
      <c r="G57" s="26"/>
      <c r="H57" s="26"/>
      <c r="I57" s="26"/>
      <c r="J57" s="26"/>
      <c r="K57" s="7"/>
      <c r="L57" s="26"/>
      <c r="M57" s="26"/>
    </row>
  </sheetData>
  <mergeCells count="9">
    <mergeCell ref="A1:L1"/>
    <mergeCell ref="A3:M3"/>
    <mergeCell ref="C7:F7"/>
    <mergeCell ref="H7:K7"/>
    <mergeCell ref="A7:A8"/>
    <mergeCell ref="B7:B8"/>
    <mergeCell ref="G7:G8"/>
    <mergeCell ref="L7:L8"/>
    <mergeCell ref="L11:L40"/>
  </mergeCells>
  <pageMargins left="0.75" right="0.75" top="1" bottom="1" header="0.5" footer="0.5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5"/>
  <sheetViews>
    <sheetView workbookViewId="0">
      <selection activeCell="K19" sqref="K19"/>
    </sheetView>
  </sheetViews>
  <sheetFormatPr defaultColWidth="12.6285714285714" defaultRowHeight="15.75" customHeight="1"/>
  <cols>
    <col min="1" max="1" width="50.5047619047619" customWidth="1"/>
    <col min="2" max="2" width="8.13333333333333" customWidth="1"/>
    <col min="3" max="3" width="14" customWidth="1"/>
    <col min="4" max="5" width="5.62857142857143" customWidth="1"/>
    <col min="6" max="6" width="8.71428571428571" customWidth="1"/>
    <col min="7" max="7" width="14.8571428571429" customWidth="1"/>
    <col min="8" max="8" width="13.5714285714286" customWidth="1"/>
    <col min="9" max="10" width="5.62857142857143" customWidth="1"/>
    <col min="11" max="11" width="7.85714285714286" customWidth="1"/>
    <col min="12" max="12" width="14.8571428571429" customWidth="1"/>
  </cols>
  <sheetData>
    <row r="1" customHeight="1" spans="1:13">
      <c r="A1" s="1" t="s">
        <v>198</v>
      </c>
      <c r="M1" s="2"/>
    </row>
    <row r="2" customHeight="1" spans="1:13">
      <c r="A2" s="3"/>
    </row>
    <row r="3" customHeight="1" spans="1:13">
      <c r="A3" s="3" t="s">
        <v>242</v>
      </c>
    </row>
    <row r="4" customHeight="1" spans="1:13">
      <c r="A4" s="3" t="s">
        <v>243</v>
      </c>
    </row>
    <row r="5" customHeight="1" spans="1:13">
      <c r="A5" s="3" t="s">
        <v>244</v>
      </c>
    </row>
    <row r="7" customHeight="1" spans="1:13">
      <c r="A7" s="8" t="s">
        <v>37</v>
      </c>
      <c r="B7" s="8" t="s">
        <v>38</v>
      </c>
      <c r="C7" s="9" t="s">
        <v>39</v>
      </c>
      <c r="D7" s="5"/>
      <c r="E7" s="5"/>
      <c r="F7" s="6"/>
      <c r="G7" s="8" t="s">
        <v>40</v>
      </c>
      <c r="H7" s="9" t="s">
        <v>41</v>
      </c>
      <c r="I7" s="5"/>
      <c r="J7" s="5"/>
      <c r="K7" s="6"/>
      <c r="L7" s="8" t="s">
        <v>77</v>
      </c>
    </row>
    <row r="8" ht="27" customHeight="1" spans="1:13">
      <c r="A8" s="10"/>
      <c r="B8" s="10"/>
      <c r="C8" s="11" t="s">
        <v>43</v>
      </c>
      <c r="D8" s="11" t="s">
        <v>44</v>
      </c>
      <c r="E8" s="11" t="s">
        <v>52</v>
      </c>
      <c r="F8" s="11" t="s">
        <v>45</v>
      </c>
      <c r="G8" s="10"/>
      <c r="H8" s="11" t="s">
        <v>43</v>
      </c>
      <c r="I8" s="11" t="s">
        <v>44</v>
      </c>
      <c r="J8" s="11" t="s">
        <v>52</v>
      </c>
      <c r="K8" s="11" t="s">
        <v>45</v>
      </c>
      <c r="L8" s="10"/>
    </row>
    <row r="9" customHeight="1" spans="1:13">
      <c r="A9" s="12" t="s">
        <v>245</v>
      </c>
      <c r="B9" s="13">
        <v>61233</v>
      </c>
      <c r="C9" s="13">
        <v>1</v>
      </c>
      <c r="D9" s="13">
        <v>0</v>
      </c>
      <c r="E9" s="14">
        <v>0</v>
      </c>
      <c r="F9" s="11">
        <f t="shared" ref="F9:F18" si="0">SUM(C9:E9)</f>
        <v>1</v>
      </c>
      <c r="G9" s="13">
        <v>20</v>
      </c>
      <c r="H9" s="13">
        <v>1</v>
      </c>
      <c r="I9" s="13">
        <v>0</v>
      </c>
      <c r="J9" s="14">
        <v>0</v>
      </c>
      <c r="K9" s="11">
        <f t="shared" ref="K9:K18" si="1">SUM(H9:J9)</f>
        <v>1</v>
      </c>
      <c r="L9" s="13">
        <v>2</v>
      </c>
    </row>
    <row r="10" customHeight="1" spans="1:13">
      <c r="A10" s="12" t="s">
        <v>246</v>
      </c>
      <c r="B10" s="13">
        <v>61234</v>
      </c>
      <c r="C10" s="13">
        <v>1</v>
      </c>
      <c r="D10" s="13">
        <v>0</v>
      </c>
      <c r="E10" s="14">
        <v>0</v>
      </c>
      <c r="F10" s="11">
        <f t="shared" si="0"/>
        <v>1</v>
      </c>
      <c r="G10" s="13">
        <v>64</v>
      </c>
      <c r="H10" s="13">
        <v>1</v>
      </c>
      <c r="I10" s="13">
        <v>0</v>
      </c>
      <c r="J10" s="14">
        <v>0</v>
      </c>
      <c r="K10" s="11">
        <f t="shared" si="1"/>
        <v>1</v>
      </c>
      <c r="L10" s="13">
        <v>0</v>
      </c>
    </row>
    <row r="11" customHeight="1" spans="1:13">
      <c r="A11" s="12" t="s">
        <v>247</v>
      </c>
      <c r="B11" s="13">
        <v>61235</v>
      </c>
      <c r="C11" s="13">
        <v>1</v>
      </c>
      <c r="D11" s="13">
        <v>0</v>
      </c>
      <c r="E11" s="14">
        <v>0</v>
      </c>
      <c r="F11" s="11">
        <f t="shared" si="0"/>
        <v>1</v>
      </c>
      <c r="G11" s="13">
        <v>15</v>
      </c>
      <c r="H11" s="13">
        <v>1</v>
      </c>
      <c r="I11" s="13">
        <v>0</v>
      </c>
      <c r="J11" s="14">
        <v>0</v>
      </c>
      <c r="K11" s="11">
        <f t="shared" si="1"/>
        <v>1</v>
      </c>
      <c r="L11" s="13">
        <v>1</v>
      </c>
    </row>
    <row r="12" customHeight="1" spans="1:13">
      <c r="A12" s="12" t="s">
        <v>248</v>
      </c>
      <c r="B12" s="13">
        <v>61236</v>
      </c>
      <c r="C12" s="13">
        <v>3</v>
      </c>
      <c r="D12" s="13">
        <v>0</v>
      </c>
      <c r="E12" s="14">
        <v>1</v>
      </c>
      <c r="F12" s="11">
        <f t="shared" si="0"/>
        <v>4</v>
      </c>
      <c r="G12" s="13">
        <v>87</v>
      </c>
      <c r="H12" s="13">
        <v>3</v>
      </c>
      <c r="I12" s="13">
        <v>0</v>
      </c>
      <c r="J12" s="14">
        <v>1</v>
      </c>
      <c r="K12" s="11">
        <f t="shared" si="1"/>
        <v>4</v>
      </c>
      <c r="L12" s="13">
        <v>3</v>
      </c>
    </row>
    <row r="13" customHeight="1" spans="1:13">
      <c r="A13" s="12" t="s">
        <v>249</v>
      </c>
      <c r="B13" s="13">
        <v>61237</v>
      </c>
      <c r="C13" s="13">
        <v>2</v>
      </c>
      <c r="D13" s="13">
        <v>0</v>
      </c>
      <c r="E13" s="14">
        <v>0</v>
      </c>
      <c r="F13" s="11">
        <f t="shared" si="0"/>
        <v>2</v>
      </c>
      <c r="G13" s="13">
        <v>34</v>
      </c>
      <c r="H13" s="13">
        <v>2</v>
      </c>
      <c r="I13" s="13">
        <v>0</v>
      </c>
      <c r="J13" s="14">
        <v>0</v>
      </c>
      <c r="K13" s="11">
        <f t="shared" si="1"/>
        <v>2</v>
      </c>
      <c r="L13" s="13">
        <v>9</v>
      </c>
    </row>
    <row r="14" customHeight="1" spans="1:13">
      <c r="A14" s="12" t="s">
        <v>250</v>
      </c>
      <c r="B14" s="13">
        <v>61238</v>
      </c>
      <c r="C14" s="13">
        <v>4</v>
      </c>
      <c r="D14" s="13">
        <v>1</v>
      </c>
      <c r="E14" s="14">
        <v>2</v>
      </c>
      <c r="F14" s="11">
        <f t="shared" si="0"/>
        <v>7</v>
      </c>
      <c r="G14" s="13">
        <v>30</v>
      </c>
      <c r="H14" s="13">
        <v>5</v>
      </c>
      <c r="I14" s="13">
        <v>1</v>
      </c>
      <c r="J14" s="14">
        <v>1</v>
      </c>
      <c r="K14" s="11">
        <f t="shared" si="1"/>
        <v>7</v>
      </c>
      <c r="L14" s="13">
        <v>4</v>
      </c>
    </row>
    <row r="15" customHeight="1" spans="1:13">
      <c r="A15" s="12" t="s">
        <v>251</v>
      </c>
      <c r="B15" s="13">
        <v>61229</v>
      </c>
      <c r="C15" s="13">
        <v>2</v>
      </c>
      <c r="D15" s="13">
        <v>0</v>
      </c>
      <c r="E15" s="14">
        <v>0</v>
      </c>
      <c r="F15" s="11">
        <f t="shared" si="0"/>
        <v>2</v>
      </c>
      <c r="G15" s="13">
        <v>9</v>
      </c>
      <c r="H15" s="13">
        <v>4</v>
      </c>
      <c r="I15" s="13">
        <v>0</v>
      </c>
      <c r="J15" s="14">
        <v>0</v>
      </c>
      <c r="K15" s="11">
        <f t="shared" si="1"/>
        <v>4</v>
      </c>
      <c r="L15" s="13">
        <v>2</v>
      </c>
    </row>
    <row r="16" customHeight="1" spans="1:13">
      <c r="A16" s="12" t="s">
        <v>252</v>
      </c>
      <c r="B16" s="13">
        <v>61230</v>
      </c>
      <c r="C16" s="13">
        <v>2</v>
      </c>
      <c r="D16" s="13">
        <v>0</v>
      </c>
      <c r="E16" s="14">
        <v>0</v>
      </c>
      <c r="F16" s="11">
        <f t="shared" si="0"/>
        <v>2</v>
      </c>
      <c r="G16" s="13">
        <v>14</v>
      </c>
      <c r="H16" s="13">
        <v>4</v>
      </c>
      <c r="I16" s="13">
        <v>0</v>
      </c>
      <c r="J16" s="14">
        <v>0</v>
      </c>
      <c r="K16" s="11">
        <f t="shared" si="1"/>
        <v>4</v>
      </c>
      <c r="L16" s="13">
        <v>1</v>
      </c>
    </row>
    <row r="17" customHeight="1" spans="1:13">
      <c r="A17" s="12" t="s">
        <v>253</v>
      </c>
      <c r="B17" s="13">
        <v>61231</v>
      </c>
      <c r="C17" s="13">
        <v>2</v>
      </c>
      <c r="D17" s="13">
        <v>0</v>
      </c>
      <c r="E17" s="14">
        <v>0</v>
      </c>
      <c r="F17" s="11">
        <f t="shared" si="0"/>
        <v>2</v>
      </c>
      <c r="G17" s="13">
        <v>11</v>
      </c>
      <c r="H17" s="13">
        <v>2</v>
      </c>
      <c r="I17" s="13">
        <v>0</v>
      </c>
      <c r="J17" s="14">
        <v>0</v>
      </c>
      <c r="K17" s="11">
        <f t="shared" si="1"/>
        <v>2</v>
      </c>
      <c r="L17" s="13">
        <v>2</v>
      </c>
    </row>
    <row r="18" customHeight="1" spans="1:13">
      <c r="A18" s="12" t="s">
        <v>254</v>
      </c>
      <c r="B18" s="13">
        <v>61232</v>
      </c>
      <c r="C18" s="13">
        <v>9</v>
      </c>
      <c r="D18" s="13">
        <v>2</v>
      </c>
      <c r="E18" s="14">
        <v>4</v>
      </c>
      <c r="F18" s="11">
        <f t="shared" si="0"/>
        <v>15</v>
      </c>
      <c r="G18" s="13">
        <v>16</v>
      </c>
      <c r="H18" s="13">
        <v>14</v>
      </c>
      <c r="I18" s="13">
        <v>0</v>
      </c>
      <c r="J18" s="14">
        <v>1</v>
      </c>
      <c r="K18" s="11">
        <f t="shared" si="1"/>
        <v>15</v>
      </c>
      <c r="L18" s="13">
        <v>11</v>
      </c>
    </row>
    <row r="19" customHeight="1" spans="1:13">
      <c r="A19" s="25"/>
      <c r="B19" s="26"/>
      <c r="C19" s="26"/>
      <c r="D19" s="26"/>
      <c r="E19" s="7"/>
      <c r="F19" s="7"/>
      <c r="G19" s="26"/>
      <c r="H19" s="26"/>
      <c r="I19" s="26"/>
      <c r="J19" s="7"/>
      <c r="K19" s="7"/>
      <c r="L19" s="26"/>
      <c r="M19" s="26"/>
    </row>
    <row r="20" customHeight="1" spans="1:13">
      <c r="A20" s="25"/>
      <c r="B20" s="26"/>
      <c r="C20" s="26"/>
      <c r="D20" s="26"/>
      <c r="E20" s="7"/>
      <c r="F20" s="7"/>
      <c r="G20" s="26"/>
      <c r="H20" s="26"/>
      <c r="I20" s="26"/>
      <c r="J20" s="7"/>
      <c r="K20" s="7"/>
      <c r="L20" s="26"/>
      <c r="M20" s="26"/>
    </row>
    <row r="21" customHeight="1" spans="1:13">
      <c r="A21" s="28"/>
      <c r="B21" s="26"/>
      <c r="C21" s="26"/>
      <c r="D21" s="26"/>
      <c r="E21" s="7"/>
      <c r="F21" s="7"/>
      <c r="G21" s="26"/>
      <c r="H21" s="26"/>
      <c r="I21" s="26"/>
      <c r="J21" s="7"/>
      <c r="K21" s="7"/>
      <c r="L21" s="29" t="s">
        <v>0</v>
      </c>
      <c r="M21" s="30">
        <f>'Página Inicial'!B19</f>
        <v>46246</v>
      </c>
    </row>
    <row r="22" customHeight="1" spans="1:13">
      <c r="A22" s="25"/>
      <c r="B22" s="26"/>
      <c r="C22" s="26"/>
      <c r="D22" s="26"/>
      <c r="E22" s="7"/>
      <c r="F22" s="7"/>
      <c r="G22" s="26"/>
      <c r="H22" s="26"/>
      <c r="I22" s="26"/>
      <c r="J22" s="7"/>
      <c r="K22" s="7"/>
      <c r="L22" s="26"/>
      <c r="M22" s="26"/>
    </row>
    <row r="23" customHeight="1" spans="1:13">
      <c r="A23" s="25"/>
      <c r="B23" s="26"/>
      <c r="C23" s="26"/>
      <c r="D23" s="26"/>
      <c r="E23" s="7"/>
      <c r="F23" s="7"/>
      <c r="G23" s="26"/>
      <c r="H23" s="26"/>
      <c r="I23" s="26"/>
      <c r="J23" s="7"/>
      <c r="K23" s="7"/>
      <c r="L23" s="26"/>
      <c r="M23" s="26"/>
    </row>
    <row r="24" customHeight="1" spans="1:13">
      <c r="A24" s="25"/>
      <c r="B24" s="26"/>
      <c r="C24" s="26"/>
      <c r="D24" s="26"/>
      <c r="E24" s="7"/>
      <c r="F24" s="7"/>
      <c r="G24" s="26"/>
      <c r="H24" s="26"/>
      <c r="I24" s="26"/>
      <c r="J24" s="7"/>
      <c r="K24" s="7"/>
      <c r="L24" s="26"/>
      <c r="M24" s="26"/>
    </row>
    <row r="25" customHeight="1" spans="1:13">
      <c r="A25" s="25"/>
      <c r="B25" s="26"/>
      <c r="C25" s="26"/>
      <c r="D25" s="26"/>
      <c r="E25" s="7"/>
      <c r="F25" s="7"/>
      <c r="G25" s="26"/>
      <c r="H25" s="26"/>
      <c r="I25" s="26"/>
      <c r="J25" s="7"/>
      <c r="K25" s="7"/>
      <c r="L25" s="26"/>
      <c r="M25" s="26"/>
    </row>
  </sheetData>
  <mergeCells count="7">
    <mergeCell ref="A1:L1"/>
    <mergeCell ref="C7:F7"/>
    <mergeCell ref="H7:K7"/>
    <mergeCell ref="A7:A8"/>
    <mergeCell ref="B7:B8"/>
    <mergeCell ref="G7:G8"/>
    <mergeCell ref="L7:L8"/>
  </mergeCells>
  <pageMargins left="0.75" right="0.75" top="1" bottom="1" header="0.5" footer="0.5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0"/>
  <sheetViews>
    <sheetView workbookViewId="0">
      <selection activeCell="K13" sqref="K13"/>
    </sheetView>
  </sheetViews>
  <sheetFormatPr defaultColWidth="12.6285714285714" defaultRowHeight="15.75" customHeight="1"/>
  <cols>
    <col min="1" max="1" width="39.3809523809524" customWidth="1"/>
    <col min="2" max="2" width="8.24761904761905" customWidth="1"/>
    <col min="3" max="3" width="13.7142857142857" customWidth="1"/>
    <col min="4" max="5" width="5.62857142857143" customWidth="1"/>
    <col min="6" max="6" width="8" customWidth="1"/>
    <col min="7" max="7" width="14.5714285714286" customWidth="1"/>
    <col min="8" max="8" width="13" customWidth="1"/>
    <col min="9" max="10" width="5.62857142857143" customWidth="1"/>
    <col min="11" max="11" width="7.85714285714286" customWidth="1"/>
    <col min="12" max="12" width="14.7142857142857" customWidth="1"/>
  </cols>
  <sheetData>
    <row r="1" customHeight="1" spans="1:13">
      <c r="A1" s="1" t="s">
        <v>198</v>
      </c>
      <c r="M1" s="2"/>
    </row>
    <row r="2" customHeight="1" spans="1:13">
      <c r="A2" s="3"/>
    </row>
    <row r="3" customHeight="1" spans="1:13">
      <c r="A3" s="3" t="s">
        <v>255</v>
      </c>
    </row>
    <row r="4" customHeight="1" spans="1:13">
      <c r="A4" s="3" t="s">
        <v>256</v>
      </c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77</v>
      </c>
    </row>
    <row r="7" ht="30" customHeight="1" spans="1:13">
      <c r="A7" s="10"/>
      <c r="B7" s="10"/>
      <c r="C7" s="11" t="s">
        <v>43</v>
      </c>
      <c r="D7" s="11" t="s">
        <v>44</v>
      </c>
      <c r="E7" s="11" t="s">
        <v>52</v>
      </c>
      <c r="F7" s="11" t="s">
        <v>45</v>
      </c>
      <c r="G7" s="10"/>
      <c r="H7" s="11" t="s">
        <v>43</v>
      </c>
      <c r="I7" s="11" t="s">
        <v>44</v>
      </c>
      <c r="J7" s="11" t="s">
        <v>52</v>
      </c>
      <c r="K7" s="11" t="s">
        <v>45</v>
      </c>
      <c r="L7" s="10"/>
    </row>
    <row r="8" customHeight="1" spans="1:13">
      <c r="A8" s="12" t="s">
        <v>257</v>
      </c>
      <c r="B8" s="13">
        <v>61211</v>
      </c>
      <c r="C8" s="13">
        <v>2</v>
      </c>
      <c r="D8" s="13">
        <v>0</v>
      </c>
      <c r="E8" s="14">
        <v>1</v>
      </c>
      <c r="F8" s="11">
        <f t="shared" ref="F8:F12" si="0">SUM(C8:E8)</f>
        <v>3</v>
      </c>
      <c r="G8" s="13">
        <v>18</v>
      </c>
      <c r="H8" s="13">
        <v>4</v>
      </c>
      <c r="I8" s="13">
        <v>0</v>
      </c>
      <c r="J8" s="14">
        <v>0</v>
      </c>
      <c r="K8" s="11">
        <f t="shared" ref="K8:K12" si="1">SUM(H8:J8)</f>
        <v>4</v>
      </c>
      <c r="L8" s="13">
        <v>2</v>
      </c>
    </row>
    <row r="9" customHeight="1" spans="1:13">
      <c r="A9" s="12" t="s">
        <v>258</v>
      </c>
      <c r="B9" s="13">
        <v>61212</v>
      </c>
      <c r="C9" s="13">
        <v>2</v>
      </c>
      <c r="D9" s="13">
        <v>0</v>
      </c>
      <c r="E9" s="14">
        <v>1</v>
      </c>
      <c r="F9" s="11">
        <f t="shared" si="0"/>
        <v>3</v>
      </c>
      <c r="G9" s="13">
        <v>19</v>
      </c>
      <c r="H9" s="13">
        <v>1</v>
      </c>
      <c r="I9" s="13">
        <v>0</v>
      </c>
      <c r="J9" s="14">
        <v>0</v>
      </c>
      <c r="K9" s="11">
        <f t="shared" si="1"/>
        <v>1</v>
      </c>
      <c r="L9" s="13">
        <v>1</v>
      </c>
    </row>
    <row r="10" customHeight="1" spans="1:13">
      <c r="A10" s="12" t="s">
        <v>259</v>
      </c>
      <c r="B10" s="13">
        <v>61213</v>
      </c>
      <c r="C10" s="13">
        <v>2</v>
      </c>
      <c r="D10" s="13">
        <v>0</v>
      </c>
      <c r="E10" s="14">
        <v>1</v>
      </c>
      <c r="F10" s="11">
        <f t="shared" si="0"/>
        <v>3</v>
      </c>
      <c r="G10" s="13">
        <v>20</v>
      </c>
      <c r="H10" s="13">
        <v>2</v>
      </c>
      <c r="I10" s="13">
        <v>0</v>
      </c>
      <c r="J10" s="14">
        <v>0</v>
      </c>
      <c r="K10" s="11">
        <f t="shared" si="1"/>
        <v>2</v>
      </c>
      <c r="L10" s="13">
        <v>2</v>
      </c>
    </row>
    <row r="11" customHeight="1" spans="1:13">
      <c r="A11" s="12" t="s">
        <v>260</v>
      </c>
      <c r="B11" s="13">
        <v>61215</v>
      </c>
      <c r="C11" s="13">
        <v>2</v>
      </c>
      <c r="D11" s="13">
        <v>0</v>
      </c>
      <c r="E11" s="14">
        <v>1</v>
      </c>
      <c r="F11" s="11">
        <f t="shared" si="0"/>
        <v>3</v>
      </c>
      <c r="G11" s="13">
        <v>24</v>
      </c>
      <c r="H11" s="13">
        <v>1</v>
      </c>
      <c r="I11" s="13">
        <v>0</v>
      </c>
      <c r="J11" s="14">
        <v>0</v>
      </c>
      <c r="K11" s="11">
        <f t="shared" si="1"/>
        <v>1</v>
      </c>
      <c r="L11" s="13">
        <v>1</v>
      </c>
    </row>
    <row r="12" customHeight="1" spans="1:13">
      <c r="A12" s="12" t="s">
        <v>261</v>
      </c>
      <c r="B12" s="13">
        <v>61214</v>
      </c>
      <c r="C12" s="13">
        <v>2</v>
      </c>
      <c r="D12" s="13">
        <v>0</v>
      </c>
      <c r="E12" s="14">
        <v>1</v>
      </c>
      <c r="F12" s="11">
        <f t="shared" si="0"/>
        <v>3</v>
      </c>
      <c r="G12" s="13">
        <v>60</v>
      </c>
      <c r="H12" s="13">
        <v>5</v>
      </c>
      <c r="I12" s="13">
        <v>1</v>
      </c>
      <c r="J12" s="14">
        <v>3</v>
      </c>
      <c r="K12" s="11">
        <f t="shared" si="1"/>
        <v>9</v>
      </c>
      <c r="L12" s="13">
        <v>5</v>
      </c>
    </row>
    <row r="13" customHeight="1" spans="1:13">
      <c r="A13" s="25"/>
      <c r="B13" s="26"/>
      <c r="C13" s="26"/>
      <c r="D13" s="26"/>
      <c r="E13" s="27"/>
      <c r="F13" s="7"/>
      <c r="G13" s="26"/>
      <c r="H13" s="26"/>
      <c r="I13" s="26"/>
      <c r="J13" s="27"/>
      <c r="K13" s="7"/>
      <c r="L13" s="26"/>
      <c r="M13" s="26"/>
    </row>
    <row r="14" customHeight="1" spans="1:13">
      <c r="A14" s="25"/>
      <c r="B14" s="26"/>
      <c r="C14" s="26"/>
      <c r="D14" s="26"/>
      <c r="E14" s="27"/>
      <c r="F14" s="7"/>
      <c r="G14" s="26"/>
      <c r="H14" s="26"/>
      <c r="I14" s="26"/>
      <c r="J14" s="27"/>
      <c r="K14" s="7"/>
      <c r="L14" s="26"/>
      <c r="M14" s="26"/>
    </row>
    <row r="15" customHeight="1" spans="1:13">
      <c r="A15" s="28"/>
      <c r="B15" s="26"/>
      <c r="C15" s="26"/>
      <c r="D15" s="26"/>
      <c r="E15" s="27"/>
      <c r="F15" s="7"/>
      <c r="G15" s="26"/>
      <c r="H15" s="26"/>
      <c r="I15" s="26"/>
      <c r="J15" s="27"/>
      <c r="K15" s="7"/>
      <c r="L15" s="29" t="s">
        <v>0</v>
      </c>
      <c r="M15" s="30">
        <f>'Página Inicial'!B19</f>
        <v>46246</v>
      </c>
    </row>
    <row r="16" customHeight="1" spans="1:13">
      <c r="A16" s="25"/>
      <c r="B16" s="26"/>
      <c r="C16" s="26"/>
      <c r="D16" s="26"/>
      <c r="E16" s="27"/>
      <c r="F16" s="7"/>
      <c r="G16" s="26"/>
      <c r="H16" s="26"/>
      <c r="I16" s="26"/>
      <c r="J16" s="27"/>
      <c r="K16" s="7"/>
      <c r="L16" s="26"/>
      <c r="M16" s="26"/>
    </row>
    <row r="17" customHeight="1" spans="1:13">
      <c r="A17" s="25"/>
      <c r="B17" s="26"/>
      <c r="C17" s="26"/>
      <c r="D17" s="26"/>
      <c r="E17" s="27"/>
      <c r="F17" s="7"/>
      <c r="G17" s="26"/>
      <c r="H17" s="26"/>
      <c r="I17" s="26"/>
      <c r="J17" s="27"/>
      <c r="K17" s="7"/>
      <c r="L17" s="26"/>
      <c r="M17" s="26"/>
    </row>
    <row r="18" customHeight="1" spans="1:13">
      <c r="F18" s="31"/>
      <c r="K18" s="31"/>
    </row>
    <row r="19" customHeight="1" spans="1:13">
      <c r="K19" s="31"/>
    </row>
    <row r="20" customHeight="1" spans="1:13">
      <c r="K20" s="31"/>
    </row>
  </sheetData>
  <mergeCells count="7">
    <mergeCell ref="A1:L1"/>
    <mergeCell ref="C6:F6"/>
    <mergeCell ref="H6:K6"/>
    <mergeCell ref="A6:A7"/>
    <mergeCell ref="B6:B7"/>
    <mergeCell ref="G6:G7"/>
    <mergeCell ref="L6:L7"/>
  </mergeCells>
  <pageMargins left="0.75" right="0.75" top="1" bottom="1" header="0.5" footer="0.5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1"/>
  <sheetViews>
    <sheetView workbookViewId="0">
      <selection activeCell="M9" sqref="M9"/>
    </sheetView>
  </sheetViews>
  <sheetFormatPr defaultColWidth="12.6285714285714" defaultRowHeight="15.75" customHeight="1"/>
  <cols>
    <col min="1" max="1" width="42.5047619047619" customWidth="1"/>
    <col min="2" max="2" width="8.5047619047619" customWidth="1"/>
    <col min="3" max="3" width="13.5714285714286" customWidth="1"/>
    <col min="4" max="5" width="5.62857142857143" customWidth="1"/>
    <col min="6" max="6" width="7.85714285714286" customWidth="1"/>
    <col min="7" max="8" width="13.4285714285714" customWidth="1"/>
    <col min="9" max="10" width="5.62857142857143" customWidth="1"/>
    <col min="11" max="11" width="8.28571428571429" customWidth="1"/>
    <col min="12" max="12" width="15.5714285714286" customWidth="1"/>
  </cols>
  <sheetData>
    <row r="1" customHeight="1" spans="1:13">
      <c r="A1" s="1" t="s">
        <v>198</v>
      </c>
      <c r="M1" s="2"/>
    </row>
    <row r="2" customHeight="1" spans="1:13">
      <c r="A2" s="3"/>
    </row>
    <row r="3" customHeight="1" spans="1:13">
      <c r="A3" s="3" t="s">
        <v>48</v>
      </c>
    </row>
    <row r="5" customHeight="1" spans="1:13">
      <c r="A5" s="19" t="s">
        <v>262</v>
      </c>
      <c r="B5" s="20"/>
      <c r="C5" s="20"/>
      <c r="D5" s="20"/>
      <c r="E5" s="20"/>
      <c r="F5" s="20"/>
      <c r="G5" s="21"/>
      <c r="H5" s="4" t="s">
        <v>243</v>
      </c>
      <c r="I5" s="5"/>
      <c r="J5" s="5"/>
      <c r="K5" s="5"/>
      <c r="L5" s="6"/>
      <c r="M5" s="7"/>
    </row>
    <row r="6" customHeight="1" spans="1:13">
      <c r="A6" s="22"/>
      <c r="B6" s="23"/>
      <c r="C6" s="23"/>
      <c r="D6" s="23"/>
      <c r="E6" s="23"/>
      <c r="F6" s="23"/>
      <c r="G6" s="24"/>
      <c r="H6" s="4" t="s">
        <v>70</v>
      </c>
      <c r="I6" s="5"/>
      <c r="J6" s="5"/>
      <c r="K6" s="5"/>
      <c r="L6" s="6"/>
      <c r="M6" s="7"/>
    </row>
    <row r="7" customHeight="1" spans="1:13">
      <c r="A7" s="8" t="s">
        <v>37</v>
      </c>
      <c r="B7" s="8" t="s">
        <v>38</v>
      </c>
      <c r="C7" s="9" t="s">
        <v>39</v>
      </c>
      <c r="D7" s="5"/>
      <c r="E7" s="5"/>
      <c r="F7" s="6"/>
      <c r="G7" s="8" t="s">
        <v>40</v>
      </c>
      <c r="H7" s="9" t="s">
        <v>41</v>
      </c>
      <c r="I7" s="5"/>
      <c r="J7" s="5"/>
      <c r="K7" s="6"/>
      <c r="L7" s="8" t="s">
        <v>77</v>
      </c>
    </row>
    <row r="8" ht="24" customHeight="1" spans="1:13">
      <c r="A8" s="10"/>
      <c r="B8" s="10"/>
      <c r="C8" s="11" t="s">
        <v>43</v>
      </c>
      <c r="D8" s="11" t="s">
        <v>44</v>
      </c>
      <c r="E8" s="11" t="s">
        <v>52</v>
      </c>
      <c r="F8" s="11" t="s">
        <v>45</v>
      </c>
      <c r="G8" s="10"/>
      <c r="H8" s="11" t="s">
        <v>43</v>
      </c>
      <c r="I8" s="11" t="s">
        <v>44</v>
      </c>
      <c r="J8" s="11" t="s">
        <v>52</v>
      </c>
      <c r="K8" s="11" t="s">
        <v>45</v>
      </c>
      <c r="L8" s="10"/>
    </row>
    <row r="9" customHeight="1" spans="1:13">
      <c r="A9" s="12" t="s">
        <v>263</v>
      </c>
      <c r="B9" s="13">
        <v>30011</v>
      </c>
      <c r="C9" s="13">
        <v>18</v>
      </c>
      <c r="D9" s="13">
        <v>3</v>
      </c>
      <c r="E9" s="14">
        <v>9</v>
      </c>
      <c r="F9" s="11">
        <f t="shared" ref="F9:F11" si="0">SUM(C9:E9)</f>
        <v>30</v>
      </c>
      <c r="G9" s="13">
        <v>11</v>
      </c>
      <c r="H9" s="13">
        <v>7</v>
      </c>
      <c r="I9" s="13">
        <v>0</v>
      </c>
      <c r="J9" s="14">
        <v>0</v>
      </c>
      <c r="K9" s="11">
        <f t="shared" ref="K9:K11" si="1">SUM(H9:J9)</f>
        <v>7</v>
      </c>
      <c r="L9" s="13">
        <v>4</v>
      </c>
    </row>
    <row r="10" customHeight="1" spans="1:13">
      <c r="A10" s="12" t="s">
        <v>264</v>
      </c>
      <c r="B10" s="13">
        <v>61239</v>
      </c>
      <c r="C10" s="13">
        <v>12</v>
      </c>
      <c r="D10" s="13">
        <v>2</v>
      </c>
      <c r="E10" s="14">
        <v>6</v>
      </c>
      <c r="F10" s="11">
        <f t="shared" si="0"/>
        <v>20</v>
      </c>
      <c r="G10" s="13">
        <v>106</v>
      </c>
      <c r="H10" s="13">
        <v>23</v>
      </c>
      <c r="I10" s="13">
        <v>1</v>
      </c>
      <c r="J10" s="14">
        <v>9</v>
      </c>
      <c r="K10" s="11">
        <f t="shared" si="1"/>
        <v>33</v>
      </c>
      <c r="L10" s="13">
        <v>16</v>
      </c>
    </row>
    <row r="11" customHeight="1" spans="1:13">
      <c r="A11" s="12" t="s">
        <v>265</v>
      </c>
      <c r="B11" s="13">
        <v>61240</v>
      </c>
      <c r="C11" s="13">
        <v>12</v>
      </c>
      <c r="D11" s="13">
        <v>2</v>
      </c>
      <c r="E11" s="14">
        <v>6</v>
      </c>
      <c r="F11" s="11">
        <f t="shared" si="0"/>
        <v>20</v>
      </c>
      <c r="G11" s="13">
        <v>66</v>
      </c>
      <c r="H11" s="13">
        <v>26</v>
      </c>
      <c r="I11" s="13">
        <v>1</v>
      </c>
      <c r="J11" s="14">
        <v>3</v>
      </c>
      <c r="K11" s="11">
        <f t="shared" si="1"/>
        <v>30</v>
      </c>
      <c r="L11" s="13">
        <v>17</v>
      </c>
    </row>
    <row r="13" customHeight="1" spans="1:13">
      <c r="A13" s="19" t="s">
        <v>266</v>
      </c>
      <c r="B13" s="20"/>
      <c r="C13" s="20"/>
      <c r="D13" s="20"/>
      <c r="E13" s="20"/>
      <c r="F13" s="20"/>
      <c r="G13" s="21"/>
      <c r="H13" s="4" t="s">
        <v>243</v>
      </c>
      <c r="I13" s="5"/>
      <c r="J13" s="5"/>
      <c r="K13" s="5"/>
      <c r="L13" s="6"/>
      <c r="M13" s="7"/>
    </row>
    <row r="14" customHeight="1" spans="1:13">
      <c r="A14" s="22"/>
      <c r="B14" s="23"/>
      <c r="C14" s="23"/>
      <c r="D14" s="23"/>
      <c r="E14" s="23"/>
      <c r="F14" s="23"/>
      <c r="G14" s="24"/>
      <c r="H14" s="4" t="s">
        <v>109</v>
      </c>
      <c r="I14" s="5"/>
      <c r="J14" s="5"/>
      <c r="K14" s="5"/>
      <c r="L14" s="6"/>
      <c r="M14" s="7"/>
    </row>
    <row r="15" customHeight="1" spans="1:13">
      <c r="A15" s="8" t="s">
        <v>37</v>
      </c>
      <c r="B15" s="8" t="s">
        <v>38</v>
      </c>
      <c r="C15" s="9" t="s">
        <v>39</v>
      </c>
      <c r="D15" s="5"/>
      <c r="E15" s="5"/>
      <c r="F15" s="6"/>
      <c r="G15" s="8" t="s">
        <v>40</v>
      </c>
      <c r="H15" s="9" t="s">
        <v>41</v>
      </c>
      <c r="I15" s="5"/>
      <c r="J15" s="5"/>
      <c r="K15" s="6"/>
      <c r="L15" s="8" t="s">
        <v>77</v>
      </c>
    </row>
    <row r="16" ht="25" customHeight="1" spans="1:13">
      <c r="A16" s="10"/>
      <c r="B16" s="10"/>
      <c r="C16" s="11" t="s">
        <v>43</v>
      </c>
      <c r="D16" s="11" t="s">
        <v>44</v>
      </c>
      <c r="E16" s="11" t="s">
        <v>52</v>
      </c>
      <c r="F16" s="11" t="s">
        <v>45</v>
      </c>
      <c r="G16" s="10"/>
      <c r="H16" s="11" t="s">
        <v>43</v>
      </c>
      <c r="I16" s="11" t="s">
        <v>44</v>
      </c>
      <c r="J16" s="11" t="s">
        <v>52</v>
      </c>
      <c r="K16" s="11" t="s">
        <v>45</v>
      </c>
      <c r="L16" s="10"/>
    </row>
    <row r="17" customHeight="1" spans="1:13">
      <c r="A17" s="12" t="s">
        <v>267</v>
      </c>
      <c r="B17" s="13">
        <v>61241</v>
      </c>
      <c r="C17" s="13">
        <v>96</v>
      </c>
      <c r="D17" s="13">
        <v>16</v>
      </c>
      <c r="E17" s="14">
        <v>48</v>
      </c>
      <c r="F17" s="11">
        <f t="shared" ref="F17:F18" si="2">SUM(C17:E17)</f>
        <v>160</v>
      </c>
      <c r="G17" s="13">
        <v>1682</v>
      </c>
      <c r="H17" s="13">
        <v>137</v>
      </c>
      <c r="I17" s="13">
        <v>16</v>
      </c>
      <c r="J17" s="14">
        <v>78</v>
      </c>
      <c r="K17" s="11">
        <f t="shared" ref="K17:K18" si="3">SUM(H17:J17)</f>
        <v>231</v>
      </c>
      <c r="L17" s="13">
        <v>131</v>
      </c>
    </row>
    <row r="18" customHeight="1" spans="1:13">
      <c r="A18" s="12" t="s">
        <v>268</v>
      </c>
      <c r="B18" s="13">
        <v>19106</v>
      </c>
      <c r="C18" s="13">
        <v>120</v>
      </c>
      <c r="D18" s="13">
        <v>20</v>
      </c>
      <c r="E18" s="14">
        <v>60</v>
      </c>
      <c r="F18" s="11">
        <f t="shared" si="2"/>
        <v>200</v>
      </c>
      <c r="G18" s="13">
        <v>1036</v>
      </c>
      <c r="H18" s="13">
        <v>266</v>
      </c>
      <c r="I18" s="13">
        <v>7</v>
      </c>
      <c r="J18" s="14">
        <v>122</v>
      </c>
      <c r="K18" s="11">
        <f t="shared" si="3"/>
        <v>395</v>
      </c>
      <c r="L18" s="13">
        <v>138</v>
      </c>
    </row>
    <row r="21" customHeight="1" spans="1:13">
      <c r="L21" s="17" t="s">
        <v>0</v>
      </c>
      <c r="M21" s="18">
        <f>'Página Inicial'!B19</f>
        <v>46246</v>
      </c>
    </row>
  </sheetData>
  <mergeCells count="19">
    <mergeCell ref="A1:L1"/>
    <mergeCell ref="H5:L5"/>
    <mergeCell ref="H6:L6"/>
    <mergeCell ref="C7:F7"/>
    <mergeCell ref="H7:K7"/>
    <mergeCell ref="H13:L13"/>
    <mergeCell ref="H14:L14"/>
    <mergeCell ref="C15:F15"/>
    <mergeCell ref="H15:K15"/>
    <mergeCell ref="A7:A8"/>
    <mergeCell ref="A15:A16"/>
    <mergeCell ref="B7:B8"/>
    <mergeCell ref="B15:B16"/>
    <mergeCell ref="G7:G8"/>
    <mergeCell ref="G15:G16"/>
    <mergeCell ref="L7:L8"/>
    <mergeCell ref="L15:L16"/>
    <mergeCell ref="A5:G6"/>
    <mergeCell ref="A13:G14"/>
  </mergeCells>
  <pageMargins left="0.75" right="0.75" top="1" bottom="1" header="0.5" footer="0.5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6"/>
  <sheetViews>
    <sheetView workbookViewId="0">
      <selection activeCell="K23" sqref="K23"/>
    </sheetView>
  </sheetViews>
  <sheetFormatPr defaultColWidth="12.6285714285714" defaultRowHeight="15.75" customHeight="1"/>
  <cols>
    <col min="1" max="1" width="35.1333333333333" customWidth="1"/>
    <col min="3" max="3" width="13.8571428571429" customWidth="1"/>
    <col min="4" max="4" width="8.5047619047619" customWidth="1"/>
    <col min="5" max="5" width="8.38095238095238" customWidth="1"/>
    <col min="7" max="8" width="14.5714285714286" customWidth="1"/>
    <col min="9" max="9" width="7.87619047619048" customWidth="1"/>
    <col min="10" max="10" width="9" customWidth="1"/>
    <col min="11" max="11" width="10" customWidth="1"/>
    <col min="12" max="12" width="15.7142857142857" customWidth="1"/>
  </cols>
  <sheetData>
    <row r="1" customHeight="1" spans="1:13">
      <c r="A1" s="1" t="s">
        <v>198</v>
      </c>
      <c r="M1" s="2"/>
    </row>
    <row r="2" customHeight="1" spans="1:13">
      <c r="A2" s="3"/>
    </row>
    <row r="3" customHeight="1" spans="1:13">
      <c r="A3" s="3" t="s">
        <v>269</v>
      </c>
    </row>
    <row r="5" customHeight="1" spans="1:13">
      <c r="A5" s="4" t="s">
        <v>270</v>
      </c>
      <c r="B5" s="5"/>
      <c r="C5" s="5"/>
      <c r="D5" s="5"/>
      <c r="E5" s="5"/>
      <c r="F5" s="5"/>
      <c r="G5" s="5"/>
      <c r="H5" s="4" t="s">
        <v>271</v>
      </c>
      <c r="I5" s="5"/>
      <c r="J5" s="5"/>
      <c r="K5" s="5"/>
      <c r="L5" s="6"/>
      <c r="M5" s="7"/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77</v>
      </c>
    </row>
    <row r="7" ht="30" customHeight="1" spans="1:13">
      <c r="A7" s="10"/>
      <c r="B7" s="10"/>
      <c r="C7" s="11" t="s">
        <v>43</v>
      </c>
      <c r="D7" s="11" t="s">
        <v>44</v>
      </c>
      <c r="E7" s="11" t="s">
        <v>52</v>
      </c>
      <c r="F7" s="11" t="s">
        <v>45</v>
      </c>
      <c r="G7" s="10"/>
      <c r="H7" s="11" t="s">
        <v>43</v>
      </c>
      <c r="I7" s="11" t="s">
        <v>44</v>
      </c>
      <c r="J7" s="11" t="s">
        <v>52</v>
      </c>
      <c r="K7" s="11" t="s">
        <v>45</v>
      </c>
      <c r="L7" s="10"/>
    </row>
    <row r="8" customHeight="1" collapsed="1" spans="1:13">
      <c r="A8" s="12" t="s">
        <v>272</v>
      </c>
      <c r="B8" s="13"/>
      <c r="C8" s="13">
        <f t="shared" ref="C8:H8" si="0">SUM(C9:C13)</f>
        <v>7</v>
      </c>
      <c r="D8" s="13">
        <f t="shared" si="0"/>
        <v>1</v>
      </c>
      <c r="E8" s="13">
        <f t="shared" si="0"/>
        <v>1</v>
      </c>
      <c r="F8" s="11">
        <f t="shared" si="0"/>
        <v>9</v>
      </c>
      <c r="G8" s="13">
        <f t="shared" si="0"/>
        <v>18</v>
      </c>
      <c r="H8" s="13">
        <f t="shared" si="0"/>
        <v>12</v>
      </c>
      <c r="I8" s="13">
        <v>0</v>
      </c>
      <c r="J8" s="14">
        <v>0</v>
      </c>
      <c r="K8" s="11">
        <f t="shared" ref="K8:K22" si="1">SUM(H8:J8)</f>
        <v>12</v>
      </c>
      <c r="L8" s="13"/>
    </row>
    <row r="9" hidden="1" customHeight="1" outlineLevel="1" spans="1:13">
      <c r="A9" s="12" t="s">
        <v>273</v>
      </c>
      <c r="B9" s="13"/>
      <c r="C9" s="13">
        <v>3</v>
      </c>
      <c r="D9" s="13">
        <v>1</v>
      </c>
      <c r="E9" s="14">
        <v>1</v>
      </c>
      <c r="F9" s="11">
        <f t="shared" ref="F9:F13" si="2">SUM(C9:E9)</f>
        <v>5</v>
      </c>
      <c r="G9" s="13">
        <v>11</v>
      </c>
      <c r="H9" s="13">
        <v>8</v>
      </c>
      <c r="I9" s="13">
        <v>0</v>
      </c>
      <c r="J9" s="14">
        <v>0</v>
      </c>
      <c r="K9" s="11">
        <f t="shared" si="1"/>
        <v>8</v>
      </c>
      <c r="L9" s="13"/>
    </row>
    <row r="10" hidden="1" customHeight="1" outlineLevel="1" spans="1:13">
      <c r="A10" s="12" t="s">
        <v>274</v>
      </c>
      <c r="B10" s="13"/>
      <c r="C10" s="13">
        <v>1</v>
      </c>
      <c r="D10" s="13">
        <v>0</v>
      </c>
      <c r="E10" s="14">
        <v>0</v>
      </c>
      <c r="F10" s="11">
        <f t="shared" si="2"/>
        <v>1</v>
      </c>
      <c r="G10" s="13">
        <v>3</v>
      </c>
      <c r="H10" s="13">
        <v>2</v>
      </c>
      <c r="I10" s="13">
        <v>0</v>
      </c>
      <c r="J10" s="14">
        <v>0</v>
      </c>
      <c r="K10" s="11">
        <f t="shared" si="1"/>
        <v>2</v>
      </c>
      <c r="L10" s="13"/>
    </row>
    <row r="11" hidden="1" customHeight="1" outlineLevel="1" spans="1:13">
      <c r="A11" s="15" t="s">
        <v>275</v>
      </c>
      <c r="B11" s="13"/>
      <c r="C11" s="13">
        <v>1</v>
      </c>
      <c r="D11" s="13">
        <v>0</v>
      </c>
      <c r="E11" s="14">
        <v>0</v>
      </c>
      <c r="F11" s="11">
        <f t="shared" si="2"/>
        <v>1</v>
      </c>
      <c r="G11" s="13">
        <v>0</v>
      </c>
      <c r="H11" s="13">
        <v>0</v>
      </c>
      <c r="I11" s="13">
        <v>0</v>
      </c>
      <c r="J11" s="14">
        <v>0</v>
      </c>
      <c r="K11" s="11">
        <f t="shared" si="1"/>
        <v>0</v>
      </c>
      <c r="L11" s="13"/>
    </row>
    <row r="12" hidden="1" customHeight="1" outlineLevel="1" spans="1:13">
      <c r="A12" s="15" t="s">
        <v>276</v>
      </c>
      <c r="B12" s="13"/>
      <c r="C12" s="13">
        <v>1</v>
      </c>
      <c r="D12" s="13">
        <v>0</v>
      </c>
      <c r="E12" s="14">
        <v>0</v>
      </c>
      <c r="F12" s="11">
        <f t="shared" si="2"/>
        <v>1</v>
      </c>
      <c r="G12" s="13">
        <v>1</v>
      </c>
      <c r="H12" s="13">
        <v>1</v>
      </c>
      <c r="I12" s="13">
        <v>0</v>
      </c>
      <c r="J12" s="14">
        <v>0</v>
      </c>
      <c r="K12" s="11">
        <f t="shared" si="1"/>
        <v>1</v>
      </c>
      <c r="L12" s="13"/>
    </row>
    <row r="13" hidden="1" customHeight="1" outlineLevel="1" spans="1:13">
      <c r="A13" s="15" t="s">
        <v>277</v>
      </c>
      <c r="B13" s="13"/>
      <c r="C13" s="13">
        <v>1</v>
      </c>
      <c r="D13" s="13">
        <v>0</v>
      </c>
      <c r="E13" s="14">
        <v>0</v>
      </c>
      <c r="F13" s="11">
        <f t="shared" si="2"/>
        <v>1</v>
      </c>
      <c r="G13" s="13">
        <v>3</v>
      </c>
      <c r="H13" s="13">
        <v>1</v>
      </c>
      <c r="I13" s="13">
        <v>0</v>
      </c>
      <c r="J13" s="14">
        <v>0</v>
      </c>
      <c r="K13" s="11">
        <f t="shared" si="1"/>
        <v>1</v>
      </c>
      <c r="L13" s="13"/>
    </row>
    <row r="14" customHeight="1" collapsed="1" spans="1:13">
      <c r="A14" s="15" t="s">
        <v>278</v>
      </c>
      <c r="B14" s="13"/>
      <c r="C14" s="13">
        <f t="shared" ref="C14:F14" si="3">SUM(C15:C18)</f>
        <v>8</v>
      </c>
      <c r="D14" s="13">
        <f t="shared" si="3"/>
        <v>0</v>
      </c>
      <c r="E14" s="13">
        <f t="shared" si="3"/>
        <v>2</v>
      </c>
      <c r="F14" s="11">
        <f t="shared" si="3"/>
        <v>10</v>
      </c>
      <c r="G14" s="13">
        <f>SUM(G15:G19)</f>
        <v>15</v>
      </c>
      <c r="H14" s="13">
        <f>SUM(H15:H18)</f>
        <v>11</v>
      </c>
      <c r="I14" s="13">
        <v>0</v>
      </c>
      <c r="J14" s="14">
        <v>0</v>
      </c>
      <c r="K14" s="11">
        <f t="shared" si="1"/>
        <v>11</v>
      </c>
      <c r="L14" s="13"/>
    </row>
    <row r="15" hidden="1" customHeight="1" outlineLevel="1" spans="1:13">
      <c r="A15" s="15" t="s">
        <v>279</v>
      </c>
      <c r="B15" s="13"/>
      <c r="C15" s="13">
        <v>2</v>
      </c>
      <c r="D15" s="13">
        <v>0</v>
      </c>
      <c r="E15" s="14">
        <v>1</v>
      </c>
      <c r="F15" s="11">
        <f t="shared" ref="F15:F22" si="4">SUM(C15:E15)</f>
        <v>3</v>
      </c>
      <c r="G15" s="13">
        <v>2</v>
      </c>
      <c r="H15" s="13">
        <v>2</v>
      </c>
      <c r="I15" s="13">
        <v>0</v>
      </c>
      <c r="J15" s="14">
        <v>0</v>
      </c>
      <c r="K15" s="11">
        <f t="shared" si="1"/>
        <v>2</v>
      </c>
      <c r="L15" s="13"/>
    </row>
    <row r="16" hidden="1" customHeight="1" outlineLevel="1" spans="1:13">
      <c r="A16" s="15" t="s">
        <v>280</v>
      </c>
      <c r="B16" s="13"/>
      <c r="C16" s="13">
        <v>2</v>
      </c>
      <c r="D16" s="13">
        <v>0</v>
      </c>
      <c r="E16" s="14">
        <v>0</v>
      </c>
      <c r="F16" s="11">
        <f t="shared" si="4"/>
        <v>2</v>
      </c>
      <c r="G16" s="13">
        <v>3</v>
      </c>
      <c r="H16" s="13">
        <v>2</v>
      </c>
      <c r="I16" s="13">
        <v>0</v>
      </c>
      <c r="J16" s="14">
        <v>0</v>
      </c>
      <c r="K16" s="11">
        <f t="shared" si="1"/>
        <v>2</v>
      </c>
      <c r="L16" s="13"/>
    </row>
    <row r="17" hidden="1" customHeight="1" outlineLevel="1" spans="1:13">
      <c r="A17" s="15" t="s">
        <v>281</v>
      </c>
      <c r="B17" s="13"/>
      <c r="C17" s="13">
        <v>1</v>
      </c>
      <c r="D17" s="13">
        <v>0</v>
      </c>
      <c r="E17" s="14">
        <v>0</v>
      </c>
      <c r="F17" s="11">
        <f t="shared" si="4"/>
        <v>1</v>
      </c>
      <c r="G17" s="13">
        <v>3</v>
      </c>
      <c r="H17" s="13">
        <v>3</v>
      </c>
      <c r="I17" s="13">
        <v>0</v>
      </c>
      <c r="J17" s="14">
        <v>0</v>
      </c>
      <c r="K17" s="11">
        <f t="shared" si="1"/>
        <v>3</v>
      </c>
      <c r="L17" s="13"/>
    </row>
    <row r="18" hidden="1" customHeight="1" outlineLevel="1" spans="1:13">
      <c r="A18" s="15" t="s">
        <v>282</v>
      </c>
      <c r="B18" s="13"/>
      <c r="C18" s="13">
        <v>3</v>
      </c>
      <c r="D18" s="13">
        <v>0</v>
      </c>
      <c r="E18" s="14">
        <v>1</v>
      </c>
      <c r="F18" s="11">
        <f t="shared" si="4"/>
        <v>4</v>
      </c>
      <c r="G18" s="13">
        <v>6</v>
      </c>
      <c r="H18" s="13">
        <v>4</v>
      </c>
      <c r="I18" s="13">
        <v>0</v>
      </c>
      <c r="J18" s="14">
        <v>0</v>
      </c>
      <c r="K18" s="11">
        <f t="shared" si="1"/>
        <v>4</v>
      </c>
      <c r="L18" s="13"/>
    </row>
    <row r="19" customHeight="1" spans="1:13">
      <c r="A19" s="15" t="s">
        <v>283</v>
      </c>
      <c r="B19" s="13"/>
      <c r="C19" s="13">
        <v>1</v>
      </c>
      <c r="D19" s="13">
        <v>0</v>
      </c>
      <c r="E19" s="14">
        <v>0</v>
      </c>
      <c r="F19" s="11">
        <f t="shared" si="4"/>
        <v>1</v>
      </c>
      <c r="G19" s="13">
        <v>1</v>
      </c>
      <c r="H19" s="13">
        <v>1</v>
      </c>
      <c r="I19" s="13">
        <v>0</v>
      </c>
      <c r="J19" s="14">
        <v>0</v>
      </c>
      <c r="K19" s="11">
        <f t="shared" si="1"/>
        <v>1</v>
      </c>
      <c r="L19" s="13"/>
    </row>
    <row r="20" customHeight="1" spans="1:13">
      <c r="A20" s="15" t="s">
        <v>284</v>
      </c>
      <c r="B20" s="13"/>
      <c r="C20" s="13">
        <v>4</v>
      </c>
      <c r="D20" s="13">
        <v>1</v>
      </c>
      <c r="E20" s="14">
        <v>2</v>
      </c>
      <c r="F20" s="11">
        <f t="shared" si="4"/>
        <v>7</v>
      </c>
      <c r="G20" s="13">
        <v>2</v>
      </c>
      <c r="H20" s="13">
        <v>2</v>
      </c>
      <c r="I20" s="13">
        <v>0</v>
      </c>
      <c r="J20" s="14">
        <v>0</v>
      </c>
      <c r="K20" s="11">
        <f t="shared" si="1"/>
        <v>2</v>
      </c>
      <c r="L20" s="13"/>
    </row>
    <row r="21" customHeight="1" spans="1:13">
      <c r="A21" s="15" t="s">
        <v>285</v>
      </c>
      <c r="B21" s="13"/>
      <c r="C21" s="13">
        <v>7</v>
      </c>
      <c r="D21" s="13">
        <v>2</v>
      </c>
      <c r="E21" s="14">
        <v>3</v>
      </c>
      <c r="F21" s="11">
        <f t="shared" si="4"/>
        <v>12</v>
      </c>
      <c r="G21" s="13">
        <v>0</v>
      </c>
      <c r="H21" s="13">
        <v>0</v>
      </c>
      <c r="I21" s="13">
        <v>0</v>
      </c>
      <c r="J21" s="14">
        <v>0</v>
      </c>
      <c r="K21" s="11">
        <f t="shared" si="1"/>
        <v>0</v>
      </c>
      <c r="L21" s="13"/>
    </row>
    <row r="22" customHeight="1" spans="1:13">
      <c r="A22" s="15" t="s">
        <v>286</v>
      </c>
      <c r="B22" s="13"/>
      <c r="C22" s="13">
        <v>2</v>
      </c>
      <c r="D22" s="13">
        <v>0</v>
      </c>
      <c r="E22" s="14">
        <v>0</v>
      </c>
      <c r="F22" s="11">
        <f t="shared" si="4"/>
        <v>2</v>
      </c>
      <c r="G22" s="13">
        <v>1</v>
      </c>
      <c r="H22" s="13">
        <v>1</v>
      </c>
      <c r="I22" s="13">
        <v>0</v>
      </c>
      <c r="J22" s="14">
        <v>0</v>
      </c>
      <c r="K22" s="11">
        <f t="shared" si="1"/>
        <v>1</v>
      </c>
      <c r="L22" s="13"/>
    </row>
    <row r="23" customHeight="1" spans="1:13">
      <c r="K23" s="16"/>
    </row>
    <row r="26" customHeight="1" spans="1:13">
      <c r="L26" s="17" t="s">
        <v>0</v>
      </c>
      <c r="M26" s="18">
        <f>'Página Inicial'!B19</f>
        <v>46246</v>
      </c>
    </row>
  </sheetData>
  <mergeCells count="9">
    <mergeCell ref="A1:L1"/>
    <mergeCell ref="A5:G5"/>
    <mergeCell ref="H5:L5"/>
    <mergeCell ref="C6:F6"/>
    <mergeCell ref="H6:K6"/>
    <mergeCell ref="A6:A7"/>
    <mergeCell ref="B6:B7"/>
    <mergeCell ref="G6:G7"/>
    <mergeCell ref="L6:L7"/>
  </mergeCell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0"/>
  <sheetViews>
    <sheetView workbookViewId="0">
      <selection activeCell="K17" sqref="K17"/>
    </sheetView>
  </sheetViews>
  <sheetFormatPr defaultColWidth="12.6285714285714" defaultRowHeight="15.75" customHeight="1"/>
  <cols>
    <col min="1" max="1" width="35.1333333333333" customWidth="1"/>
    <col min="3" max="3" width="15.5714285714286" customWidth="1"/>
    <col min="4" max="4" width="8.5047619047619" customWidth="1"/>
    <col min="5" max="5" width="8.38095238095238" customWidth="1"/>
    <col min="7" max="7" width="14" customWidth="1"/>
    <col min="8" max="8" width="13.5714285714286" customWidth="1"/>
    <col min="9" max="9" width="7.87619047619048" customWidth="1"/>
    <col min="10" max="10" width="9" customWidth="1"/>
    <col min="11" max="11" width="10" customWidth="1"/>
    <col min="12" max="12" width="14.7142857142857" customWidth="1"/>
  </cols>
  <sheetData>
    <row r="1" customHeight="1" spans="1:13">
      <c r="A1" s="1" t="s">
        <v>198</v>
      </c>
      <c r="M1" s="2"/>
    </row>
    <row r="2" customHeight="1" spans="1:13">
      <c r="A2" s="3"/>
    </row>
    <row r="3" customHeight="1" spans="1:13">
      <c r="A3" s="3" t="s">
        <v>269</v>
      </c>
    </row>
    <row r="5" customHeight="1" spans="1:13">
      <c r="A5" s="4" t="s">
        <v>287</v>
      </c>
      <c r="B5" s="5"/>
      <c r="C5" s="5"/>
      <c r="D5" s="5"/>
      <c r="E5" s="5"/>
      <c r="F5" s="5"/>
      <c r="G5" s="5"/>
      <c r="H5" s="4" t="s">
        <v>288</v>
      </c>
      <c r="I5" s="5"/>
      <c r="J5" s="5"/>
      <c r="K5" s="5"/>
      <c r="L5" s="6"/>
      <c r="M5" s="7"/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77</v>
      </c>
    </row>
    <row r="7" ht="32" customHeight="1" spans="1:13">
      <c r="A7" s="10"/>
      <c r="B7" s="10"/>
      <c r="C7" s="11" t="s">
        <v>43</v>
      </c>
      <c r="D7" s="11" t="s">
        <v>44</v>
      </c>
      <c r="E7" s="11" t="s">
        <v>52</v>
      </c>
      <c r="F7" s="11" t="s">
        <v>45</v>
      </c>
      <c r="G7" s="10"/>
      <c r="H7" s="11" t="s">
        <v>43</v>
      </c>
      <c r="I7" s="11" t="s">
        <v>44</v>
      </c>
      <c r="J7" s="11" t="s">
        <v>52</v>
      </c>
      <c r="K7" s="11" t="s">
        <v>45</v>
      </c>
      <c r="L7" s="10"/>
    </row>
    <row r="8" customHeight="1" spans="1:13">
      <c r="A8" s="12" t="s">
        <v>272</v>
      </c>
      <c r="B8" s="13"/>
      <c r="C8" s="13">
        <f t="shared" ref="C8:H8" si="0">SUM(C9:C11)</f>
        <v>3</v>
      </c>
      <c r="D8" s="13">
        <f t="shared" si="0"/>
        <v>0</v>
      </c>
      <c r="E8" s="13">
        <f t="shared" si="0"/>
        <v>0</v>
      </c>
      <c r="F8" s="11">
        <f t="shared" si="0"/>
        <v>3</v>
      </c>
      <c r="G8" s="13">
        <f t="shared" si="0"/>
        <v>5</v>
      </c>
      <c r="H8" s="13">
        <f t="shared" si="0"/>
        <v>2</v>
      </c>
      <c r="I8" s="13">
        <v>0</v>
      </c>
      <c r="J8" s="14">
        <v>0</v>
      </c>
      <c r="K8" s="11">
        <f t="shared" ref="K8:K16" si="1">SUM(H8:J8)</f>
        <v>2</v>
      </c>
      <c r="L8" s="13"/>
    </row>
    <row r="9" customHeight="1" outlineLevel="1" spans="1:13">
      <c r="A9" s="15" t="s">
        <v>275</v>
      </c>
      <c r="B9" s="13"/>
      <c r="C9" s="13">
        <v>1</v>
      </c>
      <c r="D9" s="13">
        <v>0</v>
      </c>
      <c r="E9" s="14">
        <v>0</v>
      </c>
      <c r="F9" s="11">
        <f t="shared" ref="F9:F16" si="2">SUM(C9:E9)</f>
        <v>1</v>
      </c>
      <c r="G9" s="13">
        <v>1</v>
      </c>
      <c r="H9" s="13">
        <v>1</v>
      </c>
      <c r="I9" s="13">
        <v>0</v>
      </c>
      <c r="J9" s="14">
        <v>0</v>
      </c>
      <c r="K9" s="11">
        <f t="shared" si="1"/>
        <v>1</v>
      </c>
      <c r="L9" s="13"/>
    </row>
    <row r="10" customHeight="1" outlineLevel="1" spans="1:13">
      <c r="A10" s="15" t="s">
        <v>276</v>
      </c>
      <c r="B10" s="13"/>
      <c r="C10" s="13">
        <v>1</v>
      </c>
      <c r="D10" s="13">
        <v>0</v>
      </c>
      <c r="E10" s="14">
        <v>0</v>
      </c>
      <c r="F10" s="11">
        <f t="shared" si="2"/>
        <v>1</v>
      </c>
      <c r="G10" s="13">
        <v>0</v>
      </c>
      <c r="H10" s="13">
        <v>0</v>
      </c>
      <c r="I10" s="13">
        <v>0</v>
      </c>
      <c r="J10" s="14">
        <v>0</v>
      </c>
      <c r="K10" s="11">
        <f t="shared" si="1"/>
        <v>0</v>
      </c>
      <c r="L10" s="13"/>
    </row>
    <row r="11" customHeight="1" outlineLevel="1" spans="1:13">
      <c r="A11" s="15" t="s">
        <v>277</v>
      </c>
      <c r="B11" s="13"/>
      <c r="C11" s="13">
        <v>1</v>
      </c>
      <c r="D11" s="13">
        <v>0</v>
      </c>
      <c r="E11" s="14">
        <v>0</v>
      </c>
      <c r="F11" s="11">
        <f t="shared" si="2"/>
        <v>1</v>
      </c>
      <c r="G11" s="13">
        <v>4</v>
      </c>
      <c r="H11" s="13">
        <v>1</v>
      </c>
      <c r="I11" s="13">
        <v>0</v>
      </c>
      <c r="J11" s="14">
        <v>0</v>
      </c>
      <c r="K11" s="11">
        <f t="shared" si="1"/>
        <v>1</v>
      </c>
      <c r="L11" s="13"/>
    </row>
    <row r="12" customHeight="1" spans="1:13">
      <c r="A12" s="15" t="s">
        <v>279</v>
      </c>
      <c r="B12" s="13"/>
      <c r="C12" s="13">
        <v>1</v>
      </c>
      <c r="D12" s="13">
        <v>0</v>
      </c>
      <c r="E12" s="14">
        <v>1</v>
      </c>
      <c r="F12" s="11">
        <f t="shared" si="2"/>
        <v>2</v>
      </c>
      <c r="G12" s="13">
        <v>3</v>
      </c>
      <c r="H12" s="13">
        <v>2</v>
      </c>
      <c r="I12" s="13">
        <v>0</v>
      </c>
      <c r="J12" s="14">
        <v>0</v>
      </c>
      <c r="K12" s="11">
        <f t="shared" si="1"/>
        <v>2</v>
      </c>
      <c r="L12" s="13"/>
    </row>
    <row r="13" customHeight="1" spans="1:13">
      <c r="A13" s="15" t="s">
        <v>283</v>
      </c>
      <c r="B13" s="13"/>
      <c r="C13" s="13">
        <v>1</v>
      </c>
      <c r="D13" s="13">
        <v>0</v>
      </c>
      <c r="E13" s="14">
        <v>0</v>
      </c>
      <c r="F13" s="11">
        <f t="shared" si="2"/>
        <v>1</v>
      </c>
      <c r="G13" s="13">
        <v>3</v>
      </c>
      <c r="H13" s="13">
        <v>1</v>
      </c>
      <c r="I13" s="13">
        <v>0</v>
      </c>
      <c r="J13" s="14">
        <v>0</v>
      </c>
      <c r="K13" s="11">
        <f t="shared" si="1"/>
        <v>1</v>
      </c>
      <c r="L13" s="13"/>
    </row>
    <row r="14" customHeight="1" spans="1:13">
      <c r="A14" s="15" t="s">
        <v>284</v>
      </c>
      <c r="B14" s="13"/>
      <c r="C14" s="13">
        <v>3</v>
      </c>
      <c r="D14" s="13">
        <v>1</v>
      </c>
      <c r="E14" s="14">
        <v>1</v>
      </c>
      <c r="F14" s="11">
        <f t="shared" si="2"/>
        <v>5</v>
      </c>
      <c r="G14" s="13">
        <v>16</v>
      </c>
      <c r="H14" s="13">
        <v>8</v>
      </c>
      <c r="I14" s="13">
        <v>0</v>
      </c>
      <c r="J14" s="14">
        <v>0</v>
      </c>
      <c r="K14" s="11">
        <f t="shared" si="1"/>
        <v>8</v>
      </c>
      <c r="L14" s="13"/>
    </row>
    <row r="15" customHeight="1" spans="1:13">
      <c r="A15" s="15" t="s">
        <v>285</v>
      </c>
      <c r="B15" s="13"/>
      <c r="C15" s="13">
        <v>7</v>
      </c>
      <c r="D15" s="13">
        <v>2</v>
      </c>
      <c r="E15" s="14">
        <v>3</v>
      </c>
      <c r="F15" s="11">
        <f t="shared" si="2"/>
        <v>12</v>
      </c>
      <c r="G15" s="13">
        <v>21</v>
      </c>
      <c r="H15" s="13">
        <v>17</v>
      </c>
      <c r="I15" s="13">
        <v>0</v>
      </c>
      <c r="J15" s="14">
        <v>0</v>
      </c>
      <c r="K15" s="11">
        <f t="shared" si="1"/>
        <v>17</v>
      </c>
      <c r="L15" s="13"/>
    </row>
    <row r="16" customHeight="1" spans="1:13">
      <c r="A16" s="15" t="s">
        <v>286</v>
      </c>
      <c r="B16" s="13"/>
      <c r="C16" s="13">
        <v>1</v>
      </c>
      <c r="D16" s="13">
        <v>0</v>
      </c>
      <c r="E16" s="14">
        <v>0</v>
      </c>
      <c r="F16" s="11">
        <f t="shared" si="2"/>
        <v>1</v>
      </c>
      <c r="G16" s="13">
        <v>10</v>
      </c>
      <c r="H16" s="13">
        <v>1</v>
      </c>
      <c r="I16" s="13">
        <v>0</v>
      </c>
      <c r="J16" s="14">
        <v>0</v>
      </c>
      <c r="K16" s="11">
        <f t="shared" si="1"/>
        <v>1</v>
      </c>
      <c r="L16" s="13"/>
    </row>
    <row r="17" customHeight="1" spans="11:13">
      <c r="K17" s="16"/>
    </row>
    <row r="20" customHeight="1" spans="11:13">
      <c r="L20" s="17" t="s">
        <v>0</v>
      </c>
      <c r="M20" s="18">
        <f>'Página Inicial'!B19</f>
        <v>46246</v>
      </c>
    </row>
  </sheetData>
  <mergeCells count="9">
    <mergeCell ref="A1:L1"/>
    <mergeCell ref="A5:G5"/>
    <mergeCell ref="H5:L5"/>
    <mergeCell ref="C6:F6"/>
    <mergeCell ref="H6:K6"/>
    <mergeCell ref="A6:A7"/>
    <mergeCell ref="B6:B7"/>
    <mergeCell ref="G6:G7"/>
    <mergeCell ref="L6:L7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59"/>
  <sheetViews>
    <sheetView showGridLines="0" topLeftCell="A22" workbookViewId="0">
      <selection activeCell="N8" sqref="N8"/>
    </sheetView>
  </sheetViews>
  <sheetFormatPr defaultColWidth="12.6285714285714" defaultRowHeight="15.75" customHeight="1"/>
  <cols>
    <col min="1" max="1" width="14.4285714285714" customWidth="1"/>
    <col min="2" max="2" width="11.8571428571429" customWidth="1"/>
    <col min="9" max="9" width="6.87619047619048" customWidth="1"/>
  </cols>
  <sheetData>
    <row r="1" ht="20.25" spans="3:10">
      <c r="C1" s="45" t="s">
        <v>1</v>
      </c>
    </row>
    <row r="3" ht="13.5" spans="3:10">
      <c r="C3" s="46">
        <v>2022</v>
      </c>
      <c r="D3" s="47"/>
      <c r="E3" s="47"/>
      <c r="F3" s="47"/>
      <c r="G3" s="47"/>
      <c r="H3" s="48" t="s">
        <v>2</v>
      </c>
      <c r="I3" s="47"/>
      <c r="J3" s="65">
        <v>46555</v>
      </c>
    </row>
    <row r="4" ht="6" customHeight="1" spans="3:10">
      <c r="C4" s="50"/>
      <c r="H4" s="51"/>
      <c r="I4" s="51"/>
      <c r="J4" s="66"/>
    </row>
    <row r="5" ht="24.75" customHeight="1" spans="3:10">
      <c r="C5" s="50" t="s">
        <v>3</v>
      </c>
      <c r="J5" s="53"/>
    </row>
    <row r="6" ht="12.75" spans="3:10">
      <c r="C6" s="55" t="s">
        <v>4</v>
      </c>
      <c r="G6" s="56"/>
      <c r="H6" s="56"/>
      <c r="I6" s="56"/>
      <c r="J6" s="57"/>
    </row>
    <row r="7" ht="13.5" spans="3:10">
      <c r="C7" s="58" t="s">
        <v>5</v>
      </c>
      <c r="D7" s="59"/>
      <c r="E7" s="59"/>
      <c r="F7" s="59"/>
      <c r="G7" s="60"/>
      <c r="H7" s="60"/>
      <c r="I7" s="60"/>
      <c r="J7" s="61"/>
    </row>
    <row r="9" ht="13.5" spans="3:10">
      <c r="C9" s="46">
        <v>2023</v>
      </c>
      <c r="D9" s="47"/>
      <c r="E9" s="47"/>
      <c r="F9" s="47"/>
      <c r="G9" s="47"/>
      <c r="H9" s="48" t="s">
        <v>2</v>
      </c>
      <c r="I9" s="47"/>
      <c r="J9" s="65">
        <v>46712</v>
      </c>
    </row>
    <row r="10" ht="6" customHeight="1" spans="3:10">
      <c r="C10" s="50"/>
      <c r="H10" s="51"/>
      <c r="I10" s="67"/>
      <c r="J10" s="53"/>
    </row>
    <row r="11" ht="24.75" customHeight="1" spans="3:10">
      <c r="C11" s="50" t="s">
        <v>6</v>
      </c>
      <c r="H11" s="51"/>
      <c r="J11" s="53"/>
    </row>
    <row r="12" ht="12.75" spans="3:10">
      <c r="C12" s="55" t="s">
        <v>4</v>
      </c>
      <c r="G12" s="56"/>
      <c r="H12" s="56"/>
      <c r="I12" s="56"/>
      <c r="J12" s="57"/>
    </row>
    <row r="13" ht="13.5" spans="3:10">
      <c r="C13" s="58" t="s">
        <v>7</v>
      </c>
      <c r="D13" s="59"/>
      <c r="E13" s="59"/>
      <c r="F13" s="59"/>
      <c r="G13" s="60"/>
      <c r="H13" s="60"/>
      <c r="I13" s="60"/>
      <c r="J13" s="61"/>
    </row>
    <row r="15" ht="13.5" spans="3:10">
      <c r="C15" s="46">
        <v>2023</v>
      </c>
      <c r="D15" s="47"/>
      <c r="E15" s="47"/>
      <c r="F15" s="47"/>
      <c r="G15" s="47"/>
      <c r="H15" s="48" t="s">
        <v>2</v>
      </c>
      <c r="I15" s="47"/>
      <c r="J15" s="65">
        <v>45940</v>
      </c>
    </row>
    <row r="16" ht="6" customHeight="1" spans="3:10">
      <c r="C16" s="50"/>
      <c r="H16" s="51"/>
      <c r="I16" s="67" t="s">
        <v>8</v>
      </c>
      <c r="J16" s="53"/>
    </row>
    <row r="17" ht="12.75" spans="1:10">
      <c r="C17" s="50" t="s">
        <v>9</v>
      </c>
      <c r="H17" s="51"/>
      <c r="J17" s="53"/>
    </row>
    <row r="18" ht="12.75" spans="1:10">
      <c r="C18" s="55" t="s">
        <v>4</v>
      </c>
      <c r="J18" s="53"/>
    </row>
    <row r="19" ht="13.5" spans="1:10">
      <c r="C19" s="58" t="s">
        <v>10</v>
      </c>
      <c r="D19" s="59"/>
      <c r="E19" s="59"/>
      <c r="F19" s="59"/>
      <c r="G19" s="59"/>
      <c r="H19" s="59"/>
      <c r="I19" s="59"/>
      <c r="J19" s="68"/>
    </row>
    <row r="21" ht="13.5" spans="1:10">
      <c r="C21" s="46">
        <v>2023</v>
      </c>
      <c r="D21" s="47"/>
      <c r="E21" s="47"/>
      <c r="F21" s="47"/>
      <c r="G21" s="47"/>
      <c r="H21" s="48" t="s">
        <v>2</v>
      </c>
      <c r="I21" s="47"/>
      <c r="J21" s="65">
        <v>46114</v>
      </c>
    </row>
    <row r="22" ht="6" customHeight="1" spans="1:10">
      <c r="A22" s="62"/>
      <c r="B22" s="63"/>
      <c r="C22" s="50"/>
      <c r="H22" s="51"/>
      <c r="I22" s="67" t="s">
        <v>8</v>
      </c>
      <c r="J22" s="53"/>
    </row>
    <row r="23" ht="31" customHeight="1" spans="1:10">
      <c r="A23" s="63"/>
      <c r="B23" s="63"/>
      <c r="C23" s="54" t="s">
        <v>11</v>
      </c>
      <c r="J23" s="53"/>
    </row>
    <row r="24" ht="12.75" spans="1:10">
      <c r="A24" s="63"/>
      <c r="B24" s="63"/>
      <c r="C24" s="55" t="s">
        <v>4</v>
      </c>
      <c r="G24" s="56"/>
      <c r="H24" s="56"/>
      <c r="I24" s="56"/>
      <c r="J24" s="57"/>
    </row>
    <row r="25" spans="1:10">
      <c r="A25" s="62"/>
      <c r="C25" s="58" t="s">
        <v>12</v>
      </c>
      <c r="D25" s="59"/>
      <c r="E25" s="59"/>
      <c r="F25" s="59"/>
      <c r="G25" s="59"/>
      <c r="H25" s="59"/>
      <c r="I25" s="60"/>
      <c r="J25" s="61"/>
    </row>
    <row r="27" ht="13.5" spans="1:10">
      <c r="C27" s="46">
        <v>2024</v>
      </c>
      <c r="D27" s="47"/>
      <c r="E27" s="47"/>
      <c r="F27" s="47"/>
      <c r="G27" s="47"/>
      <c r="H27" s="48" t="s">
        <v>2</v>
      </c>
      <c r="I27" s="47"/>
      <c r="J27" s="65">
        <v>46489</v>
      </c>
    </row>
    <row r="28" ht="6" customHeight="1" spans="1:10">
      <c r="C28" s="50"/>
      <c r="H28" s="51"/>
      <c r="I28" s="67"/>
      <c r="J28" s="53"/>
    </row>
    <row r="29" ht="12.75" spans="1:10">
      <c r="C29" s="50" t="s">
        <v>13</v>
      </c>
      <c r="H29" s="51"/>
      <c r="J29" s="53"/>
    </row>
    <row r="30" ht="12.75" spans="1:10">
      <c r="C30" s="55" t="s">
        <v>4</v>
      </c>
      <c r="G30" s="56"/>
      <c r="H30" s="56"/>
      <c r="I30" s="56"/>
      <c r="J30" s="57"/>
    </row>
    <row r="31" ht="13.5" spans="1:10">
      <c r="C31" s="58" t="s">
        <v>14</v>
      </c>
      <c r="D31" s="59"/>
      <c r="E31" s="59"/>
      <c r="F31" s="59"/>
      <c r="G31" s="60"/>
      <c r="H31" s="60"/>
      <c r="I31" s="60"/>
      <c r="J31" s="61"/>
    </row>
    <row r="33" ht="13.5" spans="3:10">
      <c r="C33" s="46">
        <v>2024</v>
      </c>
      <c r="D33" s="47"/>
      <c r="E33" s="47"/>
      <c r="F33" s="47"/>
      <c r="G33" s="47"/>
      <c r="H33" s="48" t="s">
        <v>2</v>
      </c>
      <c r="I33" s="47"/>
      <c r="J33" s="65">
        <v>46935</v>
      </c>
    </row>
    <row r="34" ht="6" customHeight="1" spans="3:10">
      <c r="C34" s="50"/>
      <c r="H34" s="51"/>
      <c r="I34" s="67"/>
      <c r="J34" s="53"/>
    </row>
    <row r="35" ht="12.75" spans="3:10">
      <c r="C35" s="50" t="s">
        <v>6</v>
      </c>
      <c r="H35" s="51"/>
      <c r="J35" s="53"/>
    </row>
    <row r="36" ht="12.75" spans="3:10">
      <c r="C36" s="55" t="s">
        <v>4</v>
      </c>
      <c r="H36" s="56"/>
      <c r="I36" s="56"/>
      <c r="J36" s="57"/>
    </row>
    <row r="37" ht="13.5" spans="3:10">
      <c r="C37" s="58" t="s">
        <v>15</v>
      </c>
      <c r="D37" s="59"/>
      <c r="E37" s="59"/>
      <c r="F37" s="59"/>
      <c r="G37" s="59"/>
      <c r="H37" s="60"/>
      <c r="I37" s="60"/>
      <c r="J37" s="61"/>
    </row>
    <row r="39" ht="13.5" spans="3:10">
      <c r="C39" s="46">
        <v>2024</v>
      </c>
      <c r="D39" s="47"/>
      <c r="E39" s="47"/>
      <c r="F39" s="47"/>
      <c r="G39" s="47"/>
      <c r="H39" s="48" t="s">
        <v>2</v>
      </c>
      <c r="I39" s="47"/>
      <c r="J39" s="65">
        <v>46933</v>
      </c>
    </row>
    <row r="40" ht="6" customHeight="1" spans="3:10">
      <c r="C40" s="50"/>
      <c r="H40" s="51"/>
      <c r="I40" s="67"/>
      <c r="J40" s="53"/>
    </row>
    <row r="41" ht="12.75" spans="3:10">
      <c r="C41" s="50" t="s">
        <v>16</v>
      </c>
      <c r="H41" s="51"/>
      <c r="J41" s="53"/>
    </row>
    <row r="42" ht="12.75" spans="3:10">
      <c r="C42" s="55" t="s">
        <v>4</v>
      </c>
      <c r="H42" s="56"/>
      <c r="I42" s="56"/>
      <c r="J42" s="57"/>
    </row>
    <row r="43" ht="13.5" spans="3:10">
      <c r="C43" s="58" t="s">
        <v>17</v>
      </c>
      <c r="D43" s="59"/>
      <c r="E43" s="59"/>
      <c r="F43" s="59"/>
      <c r="G43" s="59"/>
      <c r="H43" s="60"/>
      <c r="I43" s="60"/>
      <c r="J43" s="61"/>
    </row>
    <row r="45" ht="13.5" spans="3:10">
      <c r="C45" s="46">
        <v>2024</v>
      </c>
      <c r="D45" s="47"/>
      <c r="E45" s="47"/>
      <c r="F45" s="47"/>
      <c r="G45" s="47"/>
      <c r="H45" s="48" t="s">
        <v>2</v>
      </c>
      <c r="I45" s="47"/>
      <c r="J45" s="65">
        <v>46898</v>
      </c>
    </row>
    <row r="46" ht="6" customHeight="1" spans="3:10">
      <c r="C46" s="50"/>
      <c r="H46" s="51"/>
      <c r="I46" s="67"/>
      <c r="J46" s="53"/>
    </row>
    <row r="47" ht="12.75" spans="3:10">
      <c r="C47" s="50" t="s">
        <v>16</v>
      </c>
      <c r="H47" s="51"/>
      <c r="J47" s="53"/>
    </row>
    <row r="48" ht="12.75" spans="3:10">
      <c r="C48" s="55" t="s">
        <v>4</v>
      </c>
      <c r="G48" s="56"/>
      <c r="H48" s="56"/>
      <c r="I48" s="56"/>
      <c r="J48" s="57"/>
    </row>
    <row r="49" ht="13.5" spans="1:11">
      <c r="C49" s="58" t="s">
        <v>18</v>
      </c>
      <c r="D49" s="59"/>
      <c r="E49" s="59"/>
      <c r="F49" s="59"/>
      <c r="G49" s="60"/>
      <c r="H49" s="60"/>
      <c r="I49" s="60"/>
      <c r="J49" s="61"/>
    </row>
    <row r="51" ht="13.5" spans="1:11">
      <c r="C51" s="46">
        <v>2024</v>
      </c>
      <c r="D51" s="47"/>
      <c r="E51" s="47"/>
      <c r="F51" s="47"/>
      <c r="G51" s="47"/>
      <c r="H51" s="48" t="s">
        <v>2</v>
      </c>
      <c r="I51" s="47"/>
      <c r="J51" s="69">
        <v>46575</v>
      </c>
    </row>
    <row r="52" ht="6" customHeight="1" spans="1:11">
      <c r="C52" s="50"/>
      <c r="H52" s="51"/>
      <c r="I52" s="67"/>
      <c r="J52" s="53"/>
    </row>
    <row r="53" ht="12.75" spans="1:11">
      <c r="C53" s="50" t="s">
        <v>6</v>
      </c>
      <c r="H53" s="51"/>
      <c r="J53" s="53"/>
    </row>
    <row r="54" ht="12.75" spans="1:11">
      <c r="C54" s="55" t="s">
        <v>4</v>
      </c>
      <c r="G54" s="56"/>
      <c r="H54" s="56"/>
      <c r="I54" s="56"/>
      <c r="J54" s="57"/>
    </row>
    <row r="55" ht="13.5" spans="1:11">
      <c r="C55" s="58" t="s">
        <v>19</v>
      </c>
      <c r="D55" s="59"/>
      <c r="E55" s="59"/>
      <c r="F55" s="59"/>
      <c r="G55" s="59"/>
      <c r="H55" s="60"/>
      <c r="I55" s="60"/>
      <c r="J55" s="61"/>
    </row>
    <row r="59" ht="15" spans="1:11">
      <c r="A59" s="17" t="s">
        <v>0</v>
      </c>
      <c r="B59" s="70">
        <f>'Página Inicial'!B19</f>
        <v>46246</v>
      </c>
      <c r="K59" s="71"/>
    </row>
  </sheetData>
  <mergeCells count="64">
    <mergeCell ref="C1:J1"/>
    <mergeCell ref="C3:G3"/>
    <mergeCell ref="H3:I3"/>
    <mergeCell ref="C4:G4"/>
    <mergeCell ref="C5:J5"/>
    <mergeCell ref="C6:F6"/>
    <mergeCell ref="C7:F7"/>
    <mergeCell ref="C9:G9"/>
    <mergeCell ref="H9:I9"/>
    <mergeCell ref="C10:G10"/>
    <mergeCell ref="C11:G11"/>
    <mergeCell ref="C12:F12"/>
    <mergeCell ref="C13:F13"/>
    <mergeCell ref="C15:G15"/>
    <mergeCell ref="H15:I15"/>
    <mergeCell ref="C16:G16"/>
    <mergeCell ref="C17:G17"/>
    <mergeCell ref="C18:J18"/>
    <mergeCell ref="C19:J19"/>
    <mergeCell ref="C21:G21"/>
    <mergeCell ref="H21:I21"/>
    <mergeCell ref="C22:G22"/>
    <mergeCell ref="C23:H23"/>
    <mergeCell ref="C24:F24"/>
    <mergeCell ref="A25:B25"/>
    <mergeCell ref="C25:H25"/>
    <mergeCell ref="C27:G27"/>
    <mergeCell ref="H27:I27"/>
    <mergeCell ref="C28:G28"/>
    <mergeCell ref="C29:G29"/>
    <mergeCell ref="C30:F30"/>
    <mergeCell ref="C31:F31"/>
    <mergeCell ref="C33:G33"/>
    <mergeCell ref="H33:I33"/>
    <mergeCell ref="C34:G34"/>
    <mergeCell ref="C35:G35"/>
    <mergeCell ref="C36:G36"/>
    <mergeCell ref="C37:G37"/>
    <mergeCell ref="C39:G39"/>
    <mergeCell ref="H39:I39"/>
    <mergeCell ref="C40:G40"/>
    <mergeCell ref="C41:G41"/>
    <mergeCell ref="C42:G42"/>
    <mergeCell ref="C43:G43"/>
    <mergeCell ref="C45:G45"/>
    <mergeCell ref="H45:I45"/>
    <mergeCell ref="C46:G46"/>
    <mergeCell ref="C47:G47"/>
    <mergeCell ref="C48:F48"/>
    <mergeCell ref="C49:F49"/>
    <mergeCell ref="C51:G51"/>
    <mergeCell ref="H51:I51"/>
    <mergeCell ref="C52:G52"/>
    <mergeCell ref="C53:G53"/>
    <mergeCell ref="C54:F54"/>
    <mergeCell ref="C55:G55"/>
    <mergeCell ref="I46:J47"/>
    <mergeCell ref="I52:J53"/>
    <mergeCell ref="I22:J23"/>
    <mergeCell ref="I28:J29"/>
    <mergeCell ref="I34:J35"/>
    <mergeCell ref="I40:J41"/>
    <mergeCell ref="I10:J11"/>
    <mergeCell ref="I16:J17"/>
  </mergeCells>
  <hyperlinks>
    <hyperlink ref="C7" r:id="rId2" display="PROCURADOR JUDICIAL MUNICIPAL"/>
    <hyperlink ref="C13" r:id="rId3" display="PROFESSOR I E PROFESSOR II"/>
    <hyperlink ref="C19" r:id="rId4" display="ANALISTA DE INFRAESTRUTURA E SUPORTE E ANALISTA DE SISTEMAS"/>
    <hyperlink ref="C25" r:id="rId5" display="ASSISTENTE, TÉCNICO E ANALISTA DE PREVIDÊNCIA E ASSISTÊNCIA À SAÚDE"/>
    <hyperlink ref="C31" r:id="rId6" location="gsc.tab=0%23gsc.tab=0" display="DIVERSOS CARGOS: NÍVEL SUPERIOR"/>
    <hyperlink ref="C37" r:id="rId7" display="AUXILIAR DE DESENVOLVIMENTO INFANTIL E NUTRICIONISTA ESCOLAR"/>
    <hyperlink ref="C43" r:id="rId8" display="DIVERSOS CARGOS: NÍVEL MÉDIO, NÍVEL TÉCNICO E NÍVEL SUPERIOR"/>
    <hyperlink ref="C49" r:id="rId9" display="AGENTE COMUNITÁRIO DE SAÚDE"/>
    <hyperlink ref="C55" r:id="rId10" display="AGENTE DE APOIO AO DESENVOLVIMENTO ESCOLAR ESPECIAL - AADEE"/>
  </hyperlink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56"/>
  <sheetViews>
    <sheetView showGridLines="0" workbookViewId="0">
      <selection activeCell="A1" sqref="A1"/>
    </sheetView>
  </sheetViews>
  <sheetFormatPr defaultColWidth="12.6285714285714" defaultRowHeight="15.75" customHeight="1"/>
  <cols>
    <col min="1" max="1" width="12.5047619047619" customWidth="1"/>
    <col min="2" max="2" width="10.6285714285714" customWidth="1"/>
    <col min="9" max="9" width="6.87619047619048" customWidth="1"/>
  </cols>
  <sheetData>
    <row r="1" ht="20.25" spans="1:10">
      <c r="A1" s="44"/>
      <c r="C1" s="45" t="s">
        <v>20</v>
      </c>
    </row>
    <row r="2" ht="13.5" spans="1:10">
      <c r="A2" s="44"/>
    </row>
    <row r="3" ht="13.5" spans="1:10">
      <c r="C3" s="46">
        <v>2024</v>
      </c>
      <c r="D3" s="47"/>
      <c r="E3" s="47"/>
      <c r="F3" s="47"/>
      <c r="G3" s="47"/>
      <c r="H3" s="48" t="s">
        <v>2</v>
      </c>
      <c r="I3" s="47"/>
      <c r="J3" s="49">
        <v>46932</v>
      </c>
    </row>
    <row r="4" ht="12.75" spans="1:10">
      <c r="C4" s="50"/>
      <c r="H4" s="51"/>
      <c r="I4" s="52"/>
      <c r="J4" s="53"/>
    </row>
    <row r="5" ht="12.75" spans="1:10">
      <c r="C5" s="54" t="s">
        <v>21</v>
      </c>
      <c r="J5" s="53"/>
    </row>
    <row r="6" ht="12.75" spans="1:10">
      <c r="C6" s="55" t="s">
        <v>22</v>
      </c>
      <c r="G6" s="56"/>
      <c r="H6" s="56"/>
      <c r="I6" s="56"/>
      <c r="J6" s="57"/>
    </row>
    <row r="7" ht="13.5" spans="1:10">
      <c r="C7" s="58" t="s">
        <v>23</v>
      </c>
      <c r="D7" s="59"/>
      <c r="E7" s="59"/>
      <c r="F7" s="59"/>
      <c r="G7" s="59"/>
      <c r="H7" s="60"/>
      <c r="I7" s="60"/>
      <c r="J7" s="61"/>
    </row>
    <row r="9" ht="13.5" spans="1:10">
      <c r="C9" s="46">
        <v>2024</v>
      </c>
      <c r="D9" s="47"/>
      <c r="E9" s="47"/>
      <c r="F9" s="47"/>
      <c r="G9" s="47"/>
      <c r="H9" s="48" t="s">
        <v>2</v>
      </c>
      <c r="I9" s="47"/>
      <c r="J9" s="49">
        <v>46931</v>
      </c>
    </row>
    <row r="10" ht="12.75" spans="1:10">
      <c r="C10" s="50"/>
      <c r="H10" s="51"/>
      <c r="I10" s="52"/>
      <c r="J10" s="53"/>
    </row>
    <row r="11" ht="12.75" spans="1:10">
      <c r="C11" s="54" t="s">
        <v>24</v>
      </c>
      <c r="J11" s="53"/>
    </row>
    <row r="12" ht="12.75" spans="1:10">
      <c r="C12" s="55" t="s">
        <v>22</v>
      </c>
      <c r="G12" s="56"/>
      <c r="H12" s="56"/>
      <c r="I12" s="56"/>
      <c r="J12" s="57"/>
    </row>
    <row r="13" ht="13.5" spans="1:10">
      <c r="C13" s="58" t="s">
        <v>25</v>
      </c>
      <c r="D13" s="59"/>
      <c r="E13" s="59"/>
      <c r="F13" s="59"/>
      <c r="G13" s="59"/>
      <c r="H13" s="60"/>
      <c r="I13" s="60"/>
      <c r="J13" s="61"/>
    </row>
    <row r="15" ht="13.5" spans="1:10">
      <c r="C15" s="46">
        <v>2024</v>
      </c>
      <c r="D15" s="47"/>
      <c r="E15" s="47"/>
      <c r="F15" s="47"/>
      <c r="G15" s="47"/>
      <c r="H15" s="48" t="s">
        <v>2</v>
      </c>
      <c r="I15" s="47"/>
      <c r="J15" s="49">
        <v>46186</v>
      </c>
    </row>
    <row r="16" ht="12.75" spans="1:10">
      <c r="C16" s="50"/>
      <c r="H16" s="51"/>
      <c r="I16" s="52" t="s">
        <v>8</v>
      </c>
      <c r="J16" s="53"/>
    </row>
    <row r="17" ht="28" customHeight="1" spans="1:10">
      <c r="C17" s="54" t="s">
        <v>26</v>
      </c>
      <c r="J17" s="53"/>
    </row>
    <row r="18" ht="12.75" spans="1:10">
      <c r="C18" s="55" t="s">
        <v>22</v>
      </c>
      <c r="G18" s="56"/>
      <c r="H18" s="56"/>
      <c r="I18" s="56"/>
      <c r="J18" s="57"/>
    </row>
    <row r="19" ht="13.5" spans="1:10">
      <c r="C19" s="58" t="s">
        <v>27</v>
      </c>
      <c r="D19" s="59"/>
      <c r="E19" s="59"/>
      <c r="F19" s="59"/>
      <c r="G19" s="59"/>
      <c r="H19" s="60"/>
      <c r="I19" s="60"/>
      <c r="J19" s="61"/>
    </row>
    <row r="20" ht="16.5" spans="1:10">
      <c r="A20" s="62"/>
      <c r="B20" s="63">
        <f>'Página Inicial'!B36</f>
        <v>0</v>
      </c>
    </row>
    <row r="21" ht="13.5" spans="1:10">
      <c r="C21" s="46">
        <v>2024</v>
      </c>
      <c r="D21" s="47"/>
      <c r="E21" s="47"/>
      <c r="F21" s="47"/>
      <c r="G21" s="47"/>
      <c r="H21" s="48" t="s">
        <v>2</v>
      </c>
      <c r="I21" s="47"/>
      <c r="J21" s="49">
        <v>46931</v>
      </c>
    </row>
    <row r="22" ht="12.75" spans="1:10">
      <c r="C22" s="50"/>
      <c r="H22" s="51"/>
      <c r="I22" s="52"/>
      <c r="J22" s="53"/>
    </row>
    <row r="23" ht="12.75" spans="1:10">
      <c r="C23" s="54" t="s">
        <v>6</v>
      </c>
      <c r="J23" s="53"/>
    </row>
    <row r="24" ht="12.75" spans="1:10">
      <c r="C24" s="55" t="s">
        <v>22</v>
      </c>
      <c r="G24" s="56"/>
      <c r="H24" s="56"/>
      <c r="I24" s="56"/>
      <c r="J24" s="57"/>
    </row>
    <row r="25" ht="13.5" spans="1:10">
      <c r="C25" s="58" t="s">
        <v>28</v>
      </c>
      <c r="D25" s="59"/>
      <c r="E25" s="59"/>
      <c r="F25" s="59"/>
      <c r="G25" s="59"/>
      <c r="H25" s="59"/>
      <c r="I25" s="60"/>
      <c r="J25" s="61"/>
    </row>
    <row r="27" ht="13.5" spans="1:10">
      <c r="C27" s="46">
        <v>2024</v>
      </c>
      <c r="D27" s="47"/>
      <c r="E27" s="47"/>
      <c r="F27" s="47"/>
      <c r="G27" s="47"/>
      <c r="H27" s="48" t="s">
        <v>2</v>
      </c>
      <c r="I27" s="47"/>
      <c r="J27" s="49">
        <v>46931</v>
      </c>
    </row>
    <row r="28" ht="12.75" spans="1:10">
      <c r="C28" s="50"/>
      <c r="H28" s="51"/>
      <c r="I28" s="52"/>
      <c r="J28" s="53"/>
    </row>
    <row r="29" ht="12.75" spans="1:10">
      <c r="C29" s="54" t="s">
        <v>6</v>
      </c>
      <c r="J29" s="53"/>
    </row>
    <row r="30" ht="12.75" spans="1:10">
      <c r="C30" s="55" t="s">
        <v>22</v>
      </c>
      <c r="G30" s="56"/>
      <c r="H30" s="56"/>
      <c r="I30" s="56"/>
      <c r="J30" s="57"/>
    </row>
    <row r="31" ht="13.5" spans="1:10">
      <c r="C31" s="64" t="s">
        <v>29</v>
      </c>
      <c r="D31" s="59"/>
      <c r="E31" s="59"/>
      <c r="F31" s="59"/>
      <c r="G31" s="59"/>
      <c r="H31" s="59"/>
      <c r="I31" s="60"/>
      <c r="J31" s="61"/>
    </row>
    <row r="33" ht="13.5" spans="3:10">
      <c r="C33" s="46">
        <v>2025</v>
      </c>
      <c r="D33" s="47"/>
      <c r="E33" s="47"/>
      <c r="F33" s="47"/>
      <c r="G33" s="47"/>
      <c r="H33" s="48" t="s">
        <v>2</v>
      </c>
      <c r="I33" s="47"/>
      <c r="J33" s="49">
        <v>46378</v>
      </c>
    </row>
    <row r="34" ht="4.5" customHeight="1" spans="3:10">
      <c r="C34" s="50"/>
      <c r="H34" s="51"/>
      <c r="I34" s="52"/>
      <c r="J34" s="53"/>
    </row>
    <row r="35" ht="28" customHeight="1" spans="3:10">
      <c r="C35" s="54" t="s">
        <v>30</v>
      </c>
      <c r="J35" s="53"/>
    </row>
    <row r="36" ht="12.75" spans="3:10">
      <c r="C36" s="55" t="s">
        <v>22</v>
      </c>
      <c r="G36" s="56"/>
      <c r="H36" s="56"/>
      <c r="I36" s="56"/>
      <c r="J36" s="57"/>
    </row>
    <row r="37" ht="13.5" spans="3:10">
      <c r="C37" s="64" t="s">
        <v>31</v>
      </c>
      <c r="D37" s="59"/>
      <c r="E37" s="59"/>
      <c r="F37" s="59"/>
      <c r="G37" s="59"/>
      <c r="H37" s="59"/>
      <c r="I37" s="60"/>
      <c r="J37" s="61"/>
    </row>
    <row r="39" ht="13.5" spans="3:10">
      <c r="C39" s="46">
        <v>2026</v>
      </c>
      <c r="D39" s="47"/>
      <c r="E39" s="47"/>
      <c r="F39" s="47"/>
      <c r="G39" s="47"/>
      <c r="H39" s="48" t="s">
        <v>2</v>
      </c>
      <c r="I39" s="47"/>
      <c r="J39" s="49">
        <v>46429</v>
      </c>
    </row>
    <row r="40" ht="7.5" customHeight="1" spans="3:10">
      <c r="C40" s="50"/>
      <c r="H40" s="51"/>
      <c r="I40" s="52"/>
      <c r="J40" s="53"/>
    </row>
    <row r="41" ht="24" customHeight="1" spans="3:10">
      <c r="C41" s="54" t="s">
        <v>32</v>
      </c>
      <c r="J41" s="53"/>
    </row>
    <row r="42" ht="12.75" spans="3:10">
      <c r="C42" s="55" t="s">
        <v>22</v>
      </c>
      <c r="G42" s="56"/>
      <c r="H42" s="56"/>
      <c r="I42" s="56"/>
      <c r="J42" s="57"/>
    </row>
    <row r="43" ht="13.5" spans="3:10">
      <c r="C43" s="64" t="s">
        <v>31</v>
      </c>
      <c r="D43" s="59"/>
      <c r="E43" s="59"/>
      <c r="F43" s="59"/>
      <c r="G43" s="59"/>
      <c r="H43" s="59"/>
      <c r="I43" s="60"/>
      <c r="J43" s="61"/>
    </row>
    <row r="56" ht="15" spans="1:2">
      <c r="A56" s="17" t="s">
        <v>0</v>
      </c>
      <c r="B56" s="18">
        <f>'Página Inicial'!B19</f>
        <v>46246</v>
      </c>
    </row>
  </sheetData>
  <mergeCells count="50">
    <mergeCell ref="C1:J1"/>
    <mergeCell ref="C3:G3"/>
    <mergeCell ref="H3:I3"/>
    <mergeCell ref="C4:G4"/>
    <mergeCell ref="C5:H5"/>
    <mergeCell ref="C6:F6"/>
    <mergeCell ref="C7:G7"/>
    <mergeCell ref="C9:G9"/>
    <mergeCell ref="H9:I9"/>
    <mergeCell ref="C10:G10"/>
    <mergeCell ref="C11:H11"/>
    <mergeCell ref="C12:F12"/>
    <mergeCell ref="C13:G13"/>
    <mergeCell ref="C15:G15"/>
    <mergeCell ref="H15:I15"/>
    <mergeCell ref="C16:G16"/>
    <mergeCell ref="C17:H17"/>
    <mergeCell ref="C18:F18"/>
    <mergeCell ref="C19:G19"/>
    <mergeCell ref="C21:G21"/>
    <mergeCell ref="H21:I21"/>
    <mergeCell ref="C22:G22"/>
    <mergeCell ref="C23:H23"/>
    <mergeCell ref="C24:F24"/>
    <mergeCell ref="C25:H25"/>
    <mergeCell ref="C27:G27"/>
    <mergeCell ref="H27:I27"/>
    <mergeCell ref="C28:G28"/>
    <mergeCell ref="C29:H29"/>
    <mergeCell ref="C30:F30"/>
    <mergeCell ref="C31:H31"/>
    <mergeCell ref="C33:G33"/>
    <mergeCell ref="H33:I33"/>
    <mergeCell ref="C34:G34"/>
    <mergeCell ref="C35:H35"/>
    <mergeCell ref="C36:F36"/>
    <mergeCell ref="C37:H37"/>
    <mergeCell ref="C39:G39"/>
    <mergeCell ref="H39:I39"/>
    <mergeCell ref="C40:G40"/>
    <mergeCell ref="C41:H41"/>
    <mergeCell ref="C42:F42"/>
    <mergeCell ref="C43:H43"/>
    <mergeCell ref="I4:J5"/>
    <mergeCell ref="I10:J11"/>
    <mergeCell ref="I16:J17"/>
    <mergeCell ref="I22:J23"/>
    <mergeCell ref="I28:J29"/>
    <mergeCell ref="I40:J41"/>
    <mergeCell ref="I34:J35"/>
  </mergeCells>
  <hyperlinks>
    <hyperlink ref="C7" r:id="rId2" display="COORDENADOR PEGAGÓGICO, PROFESSOR EDUCAÇÃO FÍSICA I E II"/>
    <hyperlink ref="C13" r:id="rId3" location="gsc.tab=0%23gsc.tab=0" display="DIVERSOS CARGOS"/>
    <hyperlink ref="C19" r:id="rId4" display="ANALISTA DE CONCESSÕES PÚBLICAS - DIVERSAS ESPECIALIDADES"/>
    <hyperlink ref="C25" r:id="rId5" display="ASSISTENTE EM ACESSIBILIDADE, ASSISTENTE SOCIAL EDUCACIONAL E PSOCÓLOGO"/>
    <hyperlink ref="C31" r:id="rId6" display="AGENTE ADMINISTRATIVO ESCOLAR, AGENTE DE APOIO AO DESENVOLVIMENTO ESCOLAR ESPECIAL"/>
    <hyperlink ref="C37" r:id="rId7" display="ANALISTA, TÉCNICO E AUXILIAR EM SAÚDE ANIMAL"/>
    <hyperlink ref="C43" r:id="rId7" display="ANALISTA, TÉCNICO E AUXILIAR EM SAÚDE ANIMAL"/>
  </hyperlink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3"/>
  <sheetViews>
    <sheetView workbookViewId="0">
      <pane ySplit="8" topLeftCell="A9" activePane="bottomLeft" state="frozen"/>
      <selection/>
      <selection pane="bottomLeft" activeCell="M17" sqref="M17"/>
    </sheetView>
  </sheetViews>
  <sheetFormatPr defaultColWidth="12.6285714285714" defaultRowHeight="15.75" customHeight="1"/>
  <cols>
    <col min="1" max="1" width="23.247619047619" customWidth="1"/>
    <col min="2" max="2" width="8.87619047619048" customWidth="1"/>
    <col min="3" max="3" width="13.2857142857143" customWidth="1"/>
    <col min="4" max="4" width="5.62857142857143" customWidth="1"/>
    <col min="5" max="5" width="8.28571428571429" customWidth="1"/>
    <col min="6" max="6" width="14.2857142857143" customWidth="1"/>
    <col min="7" max="7" width="13.7142857142857" customWidth="1"/>
    <col min="8" max="8" width="5.62857142857143" customWidth="1"/>
    <col min="9" max="9" width="7.85714285714286" customWidth="1"/>
    <col min="10" max="10" width="15.1428571428571" customWidth="1"/>
  </cols>
  <sheetData>
    <row r="1" customHeight="1" spans="1:11">
      <c r="A1" s="1" t="s">
        <v>33</v>
      </c>
      <c r="K1" s="2"/>
    </row>
    <row r="2" customHeight="1" spans="1:11">
      <c r="A2" s="3"/>
    </row>
    <row r="3" customHeight="1" spans="1:11">
      <c r="A3" s="3" t="s">
        <v>34</v>
      </c>
    </row>
    <row r="4" customHeight="1" spans="1:11">
      <c r="A4" s="3" t="s">
        <v>35</v>
      </c>
    </row>
    <row r="5" customHeight="1" spans="1:11">
      <c r="A5" s="3" t="s">
        <v>36</v>
      </c>
    </row>
    <row r="7" customHeight="1" spans="1:11">
      <c r="A7" s="8" t="s">
        <v>37</v>
      </c>
      <c r="B7" s="8" t="s">
        <v>38</v>
      </c>
      <c r="C7" s="9" t="s">
        <v>39</v>
      </c>
      <c r="D7" s="5"/>
      <c r="E7" s="6"/>
      <c r="F7" s="8" t="s">
        <v>40</v>
      </c>
      <c r="G7" s="9" t="s">
        <v>41</v>
      </c>
      <c r="H7" s="5"/>
      <c r="I7" s="6"/>
      <c r="J7" s="8" t="s">
        <v>42</v>
      </c>
    </row>
    <row r="8" ht="25" customHeight="1" spans="1:11">
      <c r="A8" s="10"/>
      <c r="B8" s="10"/>
      <c r="C8" s="11" t="s">
        <v>43</v>
      </c>
      <c r="D8" s="11" t="s">
        <v>44</v>
      </c>
      <c r="E8" s="11" t="s">
        <v>45</v>
      </c>
      <c r="F8" s="10"/>
      <c r="G8" s="11" t="s">
        <v>43</v>
      </c>
      <c r="H8" s="11" t="s">
        <v>44</v>
      </c>
      <c r="I8" s="11" t="s">
        <v>45</v>
      </c>
      <c r="J8" s="10"/>
    </row>
    <row r="9" customHeight="1" spans="1:11">
      <c r="A9" s="12" t="s">
        <v>46</v>
      </c>
      <c r="B9" s="13">
        <v>20001</v>
      </c>
      <c r="C9" s="13">
        <v>4</v>
      </c>
      <c r="D9" s="13" t="s">
        <v>47</v>
      </c>
      <c r="E9" s="11">
        <f>SUM(C9:D9)</f>
        <v>4</v>
      </c>
      <c r="F9" s="13">
        <v>103</v>
      </c>
      <c r="G9" s="13">
        <v>5</v>
      </c>
      <c r="H9" s="13">
        <v>1</v>
      </c>
      <c r="I9" s="11">
        <f>SUM(G9:H9)</f>
        <v>6</v>
      </c>
      <c r="J9" s="13">
        <v>65</v>
      </c>
    </row>
    <row r="12" customHeight="1" spans="1:11">
      <c r="J12" s="36" t="s">
        <v>0</v>
      </c>
      <c r="K12" s="18">
        <f>'Página Inicial'!B19</f>
        <v>46246</v>
      </c>
    </row>
    <row r="13" customHeight="1" spans="1:11">
      <c r="A13" s="28"/>
    </row>
  </sheetData>
  <mergeCells count="7">
    <mergeCell ref="A1:J1"/>
    <mergeCell ref="C7:E7"/>
    <mergeCell ref="G7:I7"/>
    <mergeCell ref="A7:A8"/>
    <mergeCell ref="B7:B8"/>
    <mergeCell ref="F7:F8"/>
    <mergeCell ref="J7:J8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30"/>
  <sheetViews>
    <sheetView workbookViewId="0">
      <pane ySplit="8" topLeftCell="A9" activePane="bottomLeft" state="frozen"/>
      <selection/>
      <selection pane="bottomLeft" activeCell="N4" sqref="N4"/>
    </sheetView>
  </sheetViews>
  <sheetFormatPr defaultColWidth="12.6285714285714" defaultRowHeight="15.75" customHeight="1"/>
  <cols>
    <col min="1" max="1" width="30.8761904761905" customWidth="1"/>
    <col min="2" max="2" width="8.62857142857143" customWidth="1"/>
    <col min="3" max="3" width="14.7142857142857" customWidth="1"/>
    <col min="4" max="5" width="5.62857142857143" customWidth="1"/>
    <col min="6" max="6" width="8.14285714285714" customWidth="1"/>
    <col min="7" max="7" width="14.4285714285714" customWidth="1"/>
    <col min="8" max="8" width="13.7142857142857" customWidth="1"/>
    <col min="9" max="10" width="5.62857142857143" customWidth="1"/>
    <col min="11" max="11" width="7.57142857142857" customWidth="1"/>
    <col min="12" max="12" width="13.3809523809524" customWidth="1"/>
  </cols>
  <sheetData>
    <row r="1" customHeight="1" spans="1:13">
      <c r="A1" s="1" t="s">
        <v>33</v>
      </c>
      <c r="M1" s="2"/>
    </row>
    <row r="2" customHeight="1" spans="1:13">
      <c r="A2" s="3"/>
    </row>
    <row r="3" customHeight="1" spans="1:13">
      <c r="A3" s="3" t="s">
        <v>48</v>
      </c>
    </row>
    <row r="5" customHeight="1" spans="1:13">
      <c r="A5" s="19" t="s">
        <v>49</v>
      </c>
      <c r="B5" s="20"/>
      <c r="C5" s="20"/>
      <c r="D5" s="20"/>
      <c r="E5" s="20"/>
      <c r="F5" s="20"/>
      <c r="G5" s="20"/>
      <c r="H5" s="4" t="s">
        <v>50</v>
      </c>
      <c r="I5" s="5"/>
      <c r="J5" s="5"/>
      <c r="K5" s="5"/>
      <c r="L5" s="6"/>
      <c r="M5" s="7"/>
    </row>
    <row r="6" customHeight="1" spans="1:13">
      <c r="A6" s="22"/>
      <c r="B6" s="23"/>
      <c r="C6" s="23"/>
      <c r="D6" s="23"/>
      <c r="E6" s="23"/>
      <c r="F6" s="23"/>
      <c r="G6" s="23"/>
      <c r="H6" s="4" t="s">
        <v>51</v>
      </c>
      <c r="I6" s="5"/>
      <c r="J6" s="5"/>
      <c r="K6" s="5"/>
      <c r="L6" s="6"/>
      <c r="M6" s="7"/>
    </row>
    <row r="7" customHeight="1" spans="1:13">
      <c r="A7" s="8" t="s">
        <v>37</v>
      </c>
      <c r="B7" s="8" t="s">
        <v>38</v>
      </c>
      <c r="C7" s="9" t="s">
        <v>39</v>
      </c>
      <c r="D7" s="5"/>
      <c r="E7" s="5"/>
      <c r="F7" s="6"/>
      <c r="G7" s="8" t="s">
        <v>40</v>
      </c>
      <c r="H7" s="9" t="s">
        <v>41</v>
      </c>
      <c r="I7" s="5"/>
      <c r="J7" s="5"/>
      <c r="K7" s="6"/>
      <c r="L7" s="8" t="s">
        <v>42</v>
      </c>
    </row>
    <row r="8" ht="27" customHeight="1" spans="1:13">
      <c r="A8" s="10"/>
      <c r="B8" s="10"/>
      <c r="C8" s="11" t="s">
        <v>43</v>
      </c>
      <c r="D8" s="11" t="s">
        <v>44</v>
      </c>
      <c r="E8" s="11" t="s">
        <v>52</v>
      </c>
      <c r="F8" s="11" t="s">
        <v>45</v>
      </c>
      <c r="G8" s="10"/>
      <c r="H8" s="11" t="s">
        <v>43</v>
      </c>
      <c r="I8" s="11" t="s">
        <v>44</v>
      </c>
      <c r="J8" s="11" t="s">
        <v>52</v>
      </c>
      <c r="K8" s="11" t="s">
        <v>45</v>
      </c>
      <c r="L8" s="10"/>
    </row>
    <row r="9" customHeight="1" spans="1:13">
      <c r="A9" s="12" t="s">
        <v>53</v>
      </c>
      <c r="B9" s="13">
        <v>19008</v>
      </c>
      <c r="C9" s="13">
        <v>560</v>
      </c>
      <c r="D9" s="13">
        <v>80</v>
      </c>
      <c r="E9" s="14">
        <v>160</v>
      </c>
      <c r="F9" s="11">
        <f t="shared" ref="F9:F18" si="0">SUM(C9:E9)</f>
        <v>800</v>
      </c>
      <c r="G9" s="13">
        <v>1829</v>
      </c>
      <c r="H9" s="13">
        <v>1829</v>
      </c>
      <c r="I9" s="13">
        <v>9</v>
      </c>
      <c r="J9" s="14">
        <v>182</v>
      </c>
      <c r="K9" s="11">
        <f t="shared" ref="K9:K18" si="1">SUM(H9:J9)</f>
        <v>2020</v>
      </c>
      <c r="L9" s="13">
        <v>5374</v>
      </c>
      <c r="M9" s="42" t="s">
        <v>54</v>
      </c>
    </row>
    <row r="10" customHeight="1" spans="1:13">
      <c r="A10" s="12" t="s">
        <v>55</v>
      </c>
      <c r="B10" s="34">
        <v>19009</v>
      </c>
      <c r="C10" s="13">
        <f t="shared" ref="C10:E10" si="2">SUM(C11:C18)</f>
        <v>136</v>
      </c>
      <c r="D10" s="13">
        <f t="shared" si="2"/>
        <v>23</v>
      </c>
      <c r="E10" s="13">
        <f t="shared" si="2"/>
        <v>41</v>
      </c>
      <c r="F10" s="11">
        <f t="shared" si="0"/>
        <v>200</v>
      </c>
      <c r="G10" s="13">
        <v>408</v>
      </c>
      <c r="H10" s="13">
        <f t="shared" ref="H10:J10" si="3">SUM(H11:H18)</f>
        <v>355</v>
      </c>
      <c r="I10" s="13">
        <f t="shared" si="3"/>
        <v>22</v>
      </c>
      <c r="J10" s="13">
        <f t="shared" si="3"/>
        <v>75</v>
      </c>
      <c r="K10" s="11">
        <f t="shared" si="1"/>
        <v>452</v>
      </c>
      <c r="L10" s="34">
        <v>765</v>
      </c>
    </row>
    <row r="11" customHeight="1" outlineLevel="1" spans="1:13">
      <c r="A11" s="12" t="s">
        <v>56</v>
      </c>
      <c r="B11" s="35"/>
      <c r="C11" s="13">
        <v>11</v>
      </c>
      <c r="D11" s="13">
        <v>2</v>
      </c>
      <c r="E11" s="14">
        <v>3</v>
      </c>
      <c r="F11" s="11">
        <f t="shared" si="0"/>
        <v>16</v>
      </c>
      <c r="G11" s="13">
        <v>34</v>
      </c>
      <c r="H11" s="13">
        <v>31</v>
      </c>
      <c r="I11" s="13">
        <v>2</v>
      </c>
      <c r="J11" s="14">
        <v>6</v>
      </c>
      <c r="K11" s="11">
        <f t="shared" si="1"/>
        <v>39</v>
      </c>
      <c r="L11" s="35"/>
    </row>
    <row r="12" customHeight="1" outlineLevel="1" spans="1:13">
      <c r="A12" s="12" t="s">
        <v>57</v>
      </c>
      <c r="B12" s="35"/>
      <c r="C12" s="13">
        <v>18</v>
      </c>
      <c r="D12" s="13">
        <v>3</v>
      </c>
      <c r="E12" s="14">
        <v>5</v>
      </c>
      <c r="F12" s="11">
        <f t="shared" si="0"/>
        <v>26</v>
      </c>
      <c r="G12" s="13">
        <v>47</v>
      </c>
      <c r="H12" s="13">
        <v>47</v>
      </c>
      <c r="I12" s="13">
        <v>3</v>
      </c>
      <c r="J12" s="14">
        <v>12</v>
      </c>
      <c r="K12" s="11">
        <f t="shared" si="1"/>
        <v>62</v>
      </c>
      <c r="L12" s="35"/>
      <c r="M12" s="42" t="s">
        <v>58</v>
      </c>
    </row>
    <row r="13" customHeight="1" outlineLevel="1" spans="1:13">
      <c r="A13" s="12" t="s">
        <v>59</v>
      </c>
      <c r="B13" s="35"/>
      <c r="C13" s="13">
        <v>15</v>
      </c>
      <c r="D13" s="13">
        <v>3</v>
      </c>
      <c r="E13" s="14">
        <v>5</v>
      </c>
      <c r="F13" s="11">
        <f t="shared" si="0"/>
        <v>23</v>
      </c>
      <c r="G13" s="13">
        <v>47</v>
      </c>
      <c r="H13" s="13">
        <v>32</v>
      </c>
      <c r="I13" s="13">
        <v>2</v>
      </c>
      <c r="J13" s="14">
        <v>10</v>
      </c>
      <c r="K13" s="11">
        <f t="shared" si="1"/>
        <v>44</v>
      </c>
      <c r="L13" s="35"/>
    </row>
    <row r="14" customHeight="1" outlineLevel="1" spans="1:13">
      <c r="A14" s="12" t="s">
        <v>60</v>
      </c>
      <c r="B14" s="35"/>
      <c r="C14" s="13">
        <v>19</v>
      </c>
      <c r="D14" s="13">
        <v>3</v>
      </c>
      <c r="E14" s="14">
        <v>6</v>
      </c>
      <c r="F14" s="11">
        <f t="shared" si="0"/>
        <v>28</v>
      </c>
      <c r="G14" s="13">
        <v>56</v>
      </c>
      <c r="H14" s="13">
        <v>37</v>
      </c>
      <c r="I14" s="13">
        <v>4</v>
      </c>
      <c r="J14" s="14">
        <v>10</v>
      </c>
      <c r="K14" s="11">
        <f t="shared" si="1"/>
        <v>51</v>
      </c>
      <c r="L14" s="35"/>
    </row>
    <row r="15" customHeight="1" outlineLevel="1" spans="1:13">
      <c r="A15" s="12" t="s">
        <v>61</v>
      </c>
      <c r="B15" s="35"/>
      <c r="C15" s="13">
        <v>12</v>
      </c>
      <c r="D15" s="13">
        <v>2</v>
      </c>
      <c r="E15" s="14">
        <v>4</v>
      </c>
      <c r="F15" s="11">
        <f t="shared" si="0"/>
        <v>18</v>
      </c>
      <c r="G15" s="13">
        <v>37</v>
      </c>
      <c r="H15" s="13">
        <v>37</v>
      </c>
      <c r="I15" s="13">
        <v>2</v>
      </c>
      <c r="J15" s="14">
        <v>8</v>
      </c>
      <c r="K15" s="11">
        <f t="shared" si="1"/>
        <v>47</v>
      </c>
      <c r="L15" s="35"/>
      <c r="M15" s="42" t="s">
        <v>62</v>
      </c>
    </row>
    <row r="16" customHeight="1" outlineLevel="1" spans="1:13">
      <c r="A16" s="12" t="s">
        <v>63</v>
      </c>
      <c r="B16" s="35"/>
      <c r="C16" s="13">
        <v>15</v>
      </c>
      <c r="D16" s="13">
        <v>3</v>
      </c>
      <c r="E16" s="14">
        <v>5</v>
      </c>
      <c r="F16" s="11">
        <f t="shared" si="0"/>
        <v>23</v>
      </c>
      <c r="G16" s="13">
        <v>45</v>
      </c>
      <c r="H16" s="13">
        <v>28</v>
      </c>
      <c r="I16" s="13">
        <v>1</v>
      </c>
      <c r="J16" s="14">
        <v>9</v>
      </c>
      <c r="K16" s="11">
        <f t="shared" si="1"/>
        <v>38</v>
      </c>
      <c r="L16" s="35"/>
    </row>
    <row r="17" customHeight="1" outlineLevel="1" spans="1:13">
      <c r="A17" s="12" t="s">
        <v>64</v>
      </c>
      <c r="B17" s="35"/>
      <c r="C17" s="13">
        <v>27</v>
      </c>
      <c r="D17" s="13">
        <v>4</v>
      </c>
      <c r="E17" s="14">
        <v>8</v>
      </c>
      <c r="F17" s="11">
        <f t="shared" si="0"/>
        <v>39</v>
      </c>
      <c r="G17" s="13">
        <v>80</v>
      </c>
      <c r="H17" s="13">
        <v>79</v>
      </c>
      <c r="I17" s="13">
        <v>8</v>
      </c>
      <c r="J17" s="14">
        <v>11</v>
      </c>
      <c r="K17" s="11">
        <f t="shared" si="1"/>
        <v>98</v>
      </c>
      <c r="L17" s="35"/>
      <c r="M17" s="43" t="s">
        <v>65</v>
      </c>
    </row>
    <row r="18" customHeight="1" outlineLevel="1" spans="1:13">
      <c r="A18" s="12" t="s">
        <v>66</v>
      </c>
      <c r="B18" s="10"/>
      <c r="C18" s="13">
        <v>19</v>
      </c>
      <c r="D18" s="13">
        <v>3</v>
      </c>
      <c r="E18" s="14">
        <v>5</v>
      </c>
      <c r="F18" s="11">
        <f t="shared" si="0"/>
        <v>27</v>
      </c>
      <c r="G18" s="13">
        <v>62</v>
      </c>
      <c r="H18" s="13">
        <v>64</v>
      </c>
      <c r="I18" s="13" t="s">
        <v>47</v>
      </c>
      <c r="J18" s="14">
        <v>9</v>
      </c>
      <c r="K18" s="11">
        <f t="shared" si="1"/>
        <v>73</v>
      </c>
      <c r="L18" s="10"/>
      <c r="M18" s="42" t="s">
        <v>67</v>
      </c>
    </row>
    <row r="19" customHeight="1" spans="1:13">
      <c r="A19" s="25"/>
      <c r="B19" s="26"/>
      <c r="C19" s="26"/>
      <c r="D19" s="26"/>
      <c r="E19" s="27"/>
      <c r="F19" s="7"/>
      <c r="G19" s="26"/>
      <c r="H19" s="26"/>
      <c r="I19" s="26"/>
      <c r="J19" s="27"/>
      <c r="K19" s="7"/>
      <c r="L19" s="26"/>
      <c r="M19" s="26"/>
    </row>
    <row r="20" customHeight="1" spans="1:13">
      <c r="A20" s="19" t="s">
        <v>68</v>
      </c>
      <c r="B20" s="20"/>
      <c r="C20" s="20"/>
      <c r="D20" s="20"/>
      <c r="E20" s="20"/>
      <c r="F20" s="20"/>
      <c r="G20" s="21"/>
      <c r="H20" s="4" t="s">
        <v>69</v>
      </c>
      <c r="I20" s="5"/>
      <c r="J20" s="5"/>
      <c r="K20" s="5"/>
      <c r="L20" s="6"/>
      <c r="M20" s="7"/>
    </row>
    <row r="21" customHeight="1" spans="1:13">
      <c r="A21" s="22"/>
      <c r="B21" s="23"/>
      <c r="C21" s="23"/>
      <c r="D21" s="23"/>
      <c r="E21" s="23"/>
      <c r="F21" s="23"/>
      <c r="G21" s="24"/>
      <c r="H21" s="4" t="s">
        <v>70</v>
      </c>
      <c r="I21" s="5"/>
      <c r="J21" s="5"/>
      <c r="K21" s="5"/>
      <c r="L21" s="6"/>
      <c r="M21" s="7"/>
    </row>
    <row r="22" customHeight="1" spans="1:13">
      <c r="A22" s="8" t="s">
        <v>37</v>
      </c>
      <c r="B22" s="8" t="s">
        <v>38</v>
      </c>
      <c r="C22" s="9" t="s">
        <v>39</v>
      </c>
      <c r="D22" s="5"/>
      <c r="E22" s="5"/>
      <c r="F22" s="6"/>
      <c r="G22" s="8" t="s">
        <v>40</v>
      </c>
      <c r="H22" s="9" t="s">
        <v>41</v>
      </c>
      <c r="I22" s="5"/>
      <c r="J22" s="5"/>
      <c r="K22" s="6"/>
      <c r="L22" s="8" t="s">
        <v>42</v>
      </c>
    </row>
    <row r="23" customHeight="1" spans="1:13">
      <c r="A23" s="10"/>
      <c r="B23" s="10"/>
      <c r="C23" s="11" t="s">
        <v>43</v>
      </c>
      <c r="D23" s="11" t="s">
        <v>44</v>
      </c>
      <c r="E23" s="11" t="s">
        <v>52</v>
      </c>
      <c r="F23" s="11" t="s">
        <v>45</v>
      </c>
      <c r="G23" s="10"/>
      <c r="H23" s="11" t="s">
        <v>43</v>
      </c>
      <c r="I23" s="11" t="s">
        <v>44</v>
      </c>
      <c r="J23" s="11" t="s">
        <v>52</v>
      </c>
      <c r="K23" s="11" t="s">
        <v>45</v>
      </c>
      <c r="L23" s="10"/>
    </row>
    <row r="24" customHeight="1" spans="1:13">
      <c r="A24" s="12" t="s">
        <v>71</v>
      </c>
      <c r="B24" s="13">
        <v>19103</v>
      </c>
      <c r="C24" s="13">
        <v>180</v>
      </c>
      <c r="D24" s="13">
        <v>30</v>
      </c>
      <c r="E24" s="14">
        <v>90</v>
      </c>
      <c r="F24" s="11">
        <f t="shared" ref="F24:F26" si="4">SUM(C24:E24)</f>
        <v>300</v>
      </c>
      <c r="G24" s="13">
        <f>1015+6+173</f>
        <v>1194</v>
      </c>
      <c r="H24" s="13">
        <v>1015</v>
      </c>
      <c r="I24" s="13">
        <v>6</v>
      </c>
      <c r="J24" s="14">
        <v>173</v>
      </c>
      <c r="K24" s="11">
        <f t="shared" ref="K24:K26" si="5">SUM(H24:J24)</f>
        <v>1194</v>
      </c>
      <c r="L24" s="13">
        <v>1122</v>
      </c>
      <c r="M24" s="42" t="s">
        <v>72</v>
      </c>
    </row>
    <row r="25" customHeight="1" spans="1:13">
      <c r="A25" s="12" t="s">
        <v>73</v>
      </c>
      <c r="B25" s="13">
        <v>61242</v>
      </c>
      <c r="C25" s="13">
        <v>24</v>
      </c>
      <c r="D25" s="13">
        <v>4</v>
      </c>
      <c r="E25" s="14">
        <v>12</v>
      </c>
      <c r="F25" s="11">
        <f t="shared" si="4"/>
        <v>40</v>
      </c>
      <c r="G25" s="13">
        <f>43+11+152</f>
        <v>206</v>
      </c>
      <c r="H25" s="13">
        <v>34</v>
      </c>
      <c r="I25" s="13">
        <v>5</v>
      </c>
      <c r="J25" s="14">
        <v>15</v>
      </c>
      <c r="K25" s="11">
        <f t="shared" si="5"/>
        <v>54</v>
      </c>
      <c r="L25" s="13">
        <v>35</v>
      </c>
    </row>
    <row r="26" customHeight="1" spans="1:13">
      <c r="A26" s="12" t="s">
        <v>74</v>
      </c>
      <c r="B26" s="13"/>
      <c r="C26" s="13">
        <v>240</v>
      </c>
      <c r="D26" s="13">
        <v>40</v>
      </c>
      <c r="E26" s="14">
        <v>120</v>
      </c>
      <c r="F26" s="11">
        <f t="shared" si="4"/>
        <v>400</v>
      </c>
      <c r="G26" s="13">
        <f>SUM(1150+49+491)</f>
        <v>1690</v>
      </c>
      <c r="H26" s="13">
        <v>451</v>
      </c>
      <c r="I26" s="13">
        <v>49</v>
      </c>
      <c r="J26" s="14">
        <v>164</v>
      </c>
      <c r="K26" s="11">
        <f t="shared" si="5"/>
        <v>664</v>
      </c>
      <c r="L26" s="13">
        <v>194</v>
      </c>
    </row>
    <row r="27" customHeight="1" spans="1:13">
      <c r="A27" s="25"/>
      <c r="B27" s="26"/>
      <c r="C27" s="26"/>
      <c r="D27" s="26"/>
      <c r="E27" s="27"/>
      <c r="F27" s="7"/>
      <c r="G27" s="26"/>
      <c r="H27" s="26"/>
      <c r="I27" s="26"/>
      <c r="J27" s="27"/>
      <c r="K27" s="7"/>
      <c r="L27" s="26"/>
      <c r="M27" s="26"/>
    </row>
    <row r="28" customHeight="1" spans="1:13">
      <c r="A28" s="25"/>
      <c r="B28" s="26"/>
      <c r="C28" s="26"/>
      <c r="D28" s="26"/>
      <c r="E28" s="27"/>
      <c r="F28" s="7"/>
      <c r="G28" s="26"/>
      <c r="H28" s="26"/>
      <c r="I28" s="26"/>
      <c r="J28" s="27"/>
      <c r="K28" s="7"/>
      <c r="L28" s="26"/>
      <c r="M28" s="26"/>
    </row>
    <row r="29" customHeight="1" spans="1:13">
      <c r="A29" s="25"/>
      <c r="B29" s="26"/>
      <c r="C29" s="26"/>
      <c r="D29" s="26"/>
      <c r="E29" s="27"/>
      <c r="F29" s="7"/>
      <c r="G29" s="26"/>
      <c r="H29" s="26"/>
      <c r="I29" s="26"/>
      <c r="J29" s="27"/>
      <c r="K29" s="7"/>
      <c r="L29" s="29" t="s">
        <v>0</v>
      </c>
      <c r="M29" s="30">
        <f>'Página Inicial'!B19</f>
        <v>46246</v>
      </c>
    </row>
    <row r="30" customHeight="1" spans="1:13">
      <c r="A30" s="28"/>
      <c r="B30" s="26"/>
      <c r="C30" s="26"/>
      <c r="D30" s="26"/>
      <c r="E30" s="26"/>
      <c r="F30" s="7"/>
      <c r="G30" s="26"/>
      <c r="H30" s="26"/>
      <c r="I30" s="26"/>
      <c r="J30" s="26"/>
      <c r="K30" s="7"/>
      <c r="L30" s="26"/>
      <c r="M30" s="26"/>
    </row>
  </sheetData>
  <mergeCells count="21">
    <mergeCell ref="A1:L1"/>
    <mergeCell ref="H5:L5"/>
    <mergeCell ref="H6:L6"/>
    <mergeCell ref="C7:F7"/>
    <mergeCell ref="H7:K7"/>
    <mergeCell ref="H20:L20"/>
    <mergeCell ref="H21:L21"/>
    <mergeCell ref="C22:F22"/>
    <mergeCell ref="H22:K22"/>
    <mergeCell ref="A7:A8"/>
    <mergeCell ref="A22:A23"/>
    <mergeCell ref="B7:B8"/>
    <mergeCell ref="B10:B18"/>
    <mergeCell ref="B22:B23"/>
    <mergeCell ref="G7:G8"/>
    <mergeCell ref="G22:G23"/>
    <mergeCell ref="L7:L8"/>
    <mergeCell ref="L10:L18"/>
    <mergeCell ref="L22:L23"/>
    <mergeCell ref="A5:G6"/>
    <mergeCell ref="A20:G21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0"/>
  <sheetViews>
    <sheetView workbookViewId="0">
      <pane ySplit="7" topLeftCell="A8" activePane="bottomLeft" state="frozen"/>
      <selection/>
      <selection pane="bottomLeft" activeCell="M16" sqref="M16"/>
    </sheetView>
  </sheetViews>
  <sheetFormatPr defaultColWidth="12.6285714285714" defaultRowHeight="15.75" customHeight="1"/>
  <cols>
    <col min="1" max="1" width="31.3809523809524" customWidth="1"/>
    <col min="2" max="2" width="9.24761904761905" customWidth="1"/>
    <col min="3" max="3" width="13.8571428571429" customWidth="1"/>
    <col min="4" max="4" width="5.62857142857143" customWidth="1"/>
    <col min="5" max="5" width="8.14285714285714" customWidth="1"/>
    <col min="6" max="6" width="14.5714285714286" customWidth="1"/>
    <col min="7" max="7" width="13.4285714285714" customWidth="1"/>
    <col min="8" max="8" width="5.62857142857143" customWidth="1"/>
    <col min="9" max="9" width="7.85714285714286" customWidth="1"/>
    <col min="10" max="10" width="14.5714285714286" customWidth="1"/>
  </cols>
  <sheetData>
    <row r="1" customHeight="1" spans="1:11">
      <c r="A1" s="1" t="s">
        <v>33</v>
      </c>
      <c r="K1" s="2"/>
    </row>
    <row r="2" customHeight="1" spans="1:11">
      <c r="A2" s="3"/>
    </row>
    <row r="3" customHeight="1" spans="1:11">
      <c r="A3" s="3" t="s">
        <v>75</v>
      </c>
    </row>
    <row r="4" customHeight="1" spans="1:11">
      <c r="A4" s="3" t="s">
        <v>76</v>
      </c>
    </row>
    <row r="6" customHeight="1" spans="1:11">
      <c r="A6" s="8" t="s">
        <v>37</v>
      </c>
      <c r="B6" s="8" t="s">
        <v>38</v>
      </c>
      <c r="C6" s="9" t="s">
        <v>39</v>
      </c>
      <c r="D6" s="5"/>
      <c r="E6" s="6"/>
      <c r="F6" s="8" t="s">
        <v>40</v>
      </c>
      <c r="G6" s="9" t="s">
        <v>41</v>
      </c>
      <c r="H6" s="5"/>
      <c r="I6" s="6"/>
      <c r="J6" s="8" t="s">
        <v>77</v>
      </c>
    </row>
    <row r="7" ht="29" customHeight="1" spans="1:11">
      <c r="A7" s="10"/>
      <c r="B7" s="10"/>
      <c r="C7" s="11" t="s">
        <v>43</v>
      </c>
      <c r="D7" s="11" t="s">
        <v>44</v>
      </c>
      <c r="E7" s="11" t="s">
        <v>45</v>
      </c>
      <c r="F7" s="10"/>
      <c r="G7" s="11" t="s">
        <v>43</v>
      </c>
      <c r="H7" s="11" t="s">
        <v>44</v>
      </c>
      <c r="I7" s="11" t="s">
        <v>45</v>
      </c>
      <c r="J7" s="10"/>
    </row>
    <row r="8" customHeight="1" collapsed="1" spans="1:11">
      <c r="A8" s="12" t="s">
        <v>78</v>
      </c>
      <c r="B8" s="34">
        <v>18005</v>
      </c>
      <c r="C8" s="13">
        <f t="shared" ref="C8:D8" si="0">SUM(C9:C11)</f>
        <v>6</v>
      </c>
      <c r="D8" s="13">
        <f t="shared" si="0"/>
        <v>0</v>
      </c>
      <c r="E8" s="11">
        <f t="shared" ref="E8:E12" si="1">SUM(C8:D8)</f>
        <v>6</v>
      </c>
      <c r="F8" s="13">
        <v>75</v>
      </c>
      <c r="G8" s="13">
        <f t="shared" ref="G8:H8" si="2">SUM(G9:G11)</f>
        <v>13</v>
      </c>
      <c r="H8" s="13">
        <f t="shared" si="2"/>
        <v>0</v>
      </c>
      <c r="I8" s="11">
        <f t="shared" ref="I8:I12" si="3">SUM(G8:H8)</f>
        <v>13</v>
      </c>
      <c r="J8" s="34">
        <v>14</v>
      </c>
    </row>
    <row r="9" hidden="1" customHeight="1" outlineLevel="1" spans="1:11">
      <c r="A9" s="12" t="s">
        <v>79</v>
      </c>
      <c r="B9" s="35"/>
      <c r="C9" s="13">
        <v>2</v>
      </c>
      <c r="D9" s="13" t="s">
        <v>47</v>
      </c>
      <c r="E9" s="11">
        <f t="shared" si="1"/>
        <v>2</v>
      </c>
      <c r="F9" s="13">
        <v>17</v>
      </c>
      <c r="G9" s="13">
        <v>2</v>
      </c>
      <c r="H9" s="13">
        <v>0</v>
      </c>
      <c r="I9" s="11">
        <f t="shared" si="3"/>
        <v>2</v>
      </c>
      <c r="J9" s="35"/>
    </row>
    <row r="10" hidden="1" customHeight="1" outlineLevel="1" spans="1:11">
      <c r="A10" s="12" t="s">
        <v>80</v>
      </c>
      <c r="B10" s="35"/>
      <c r="C10" s="13">
        <v>2</v>
      </c>
      <c r="D10" s="13" t="s">
        <v>47</v>
      </c>
      <c r="E10" s="11">
        <f t="shared" si="1"/>
        <v>2</v>
      </c>
      <c r="F10" s="13">
        <v>28</v>
      </c>
      <c r="G10" s="13">
        <v>4</v>
      </c>
      <c r="H10" s="13">
        <v>0</v>
      </c>
      <c r="I10" s="11">
        <f t="shared" si="3"/>
        <v>4</v>
      </c>
      <c r="J10" s="35"/>
    </row>
    <row r="11" hidden="1" customHeight="1" outlineLevel="1" spans="1:11">
      <c r="A11" s="12" t="s">
        <v>81</v>
      </c>
      <c r="B11" s="10"/>
      <c r="C11" s="13">
        <v>2</v>
      </c>
      <c r="D11" s="13" t="s">
        <v>47</v>
      </c>
      <c r="E11" s="11">
        <f t="shared" si="1"/>
        <v>2</v>
      </c>
      <c r="F11" s="13">
        <v>30</v>
      </c>
      <c r="G11" s="13">
        <v>7</v>
      </c>
      <c r="H11" s="13">
        <v>0</v>
      </c>
      <c r="I11" s="11">
        <f t="shared" si="3"/>
        <v>7</v>
      </c>
      <c r="J11" s="10"/>
    </row>
    <row r="12" customHeight="1" spans="1:11">
      <c r="A12" s="12" t="s">
        <v>82</v>
      </c>
      <c r="B12" s="13">
        <v>18006</v>
      </c>
      <c r="C12" s="13">
        <v>22</v>
      </c>
      <c r="D12" s="13">
        <v>2</v>
      </c>
      <c r="E12" s="11">
        <f t="shared" si="1"/>
        <v>24</v>
      </c>
      <c r="F12" s="13">
        <v>386</v>
      </c>
      <c r="G12" s="13">
        <v>59</v>
      </c>
      <c r="H12" s="13">
        <v>4</v>
      </c>
      <c r="I12" s="11">
        <f t="shared" si="3"/>
        <v>63</v>
      </c>
      <c r="J12" s="13">
        <v>61</v>
      </c>
    </row>
    <row r="13" customHeight="1" spans="1:11">
      <c r="A13" s="25"/>
      <c r="B13" s="26"/>
      <c r="C13" s="26"/>
      <c r="D13" s="26"/>
      <c r="E13" s="7"/>
      <c r="F13" s="26"/>
      <c r="G13" s="26"/>
      <c r="H13" s="26"/>
      <c r="I13" s="7"/>
      <c r="J13" s="26"/>
      <c r="K13" s="26"/>
    </row>
    <row r="14" customHeight="1" spans="1:11">
      <c r="A14" s="25"/>
      <c r="B14" s="26"/>
      <c r="C14" s="26"/>
      <c r="D14" s="26"/>
      <c r="E14" s="7"/>
      <c r="F14" s="26"/>
      <c r="G14" s="26"/>
      <c r="H14" s="26"/>
      <c r="I14" s="7"/>
      <c r="J14" s="26"/>
      <c r="K14" s="26"/>
    </row>
    <row r="15" customHeight="1" spans="1:11">
      <c r="A15" s="28"/>
      <c r="B15" s="26"/>
      <c r="C15" s="26"/>
      <c r="D15" s="26"/>
      <c r="E15" s="7"/>
      <c r="F15" s="26"/>
      <c r="G15" s="26"/>
      <c r="H15" s="26"/>
      <c r="I15" s="7"/>
      <c r="J15" s="29" t="s">
        <v>0</v>
      </c>
      <c r="K15" s="30">
        <f>'Página Inicial'!B19</f>
        <v>46246</v>
      </c>
    </row>
    <row r="16" customHeight="1" spans="1:11">
      <c r="A16" s="25"/>
      <c r="B16" s="26"/>
      <c r="C16" s="26"/>
      <c r="D16" s="26"/>
      <c r="E16" s="7"/>
      <c r="F16" s="26"/>
      <c r="G16" s="26"/>
      <c r="H16" s="26"/>
      <c r="I16" s="7"/>
      <c r="J16" s="26"/>
      <c r="K16" s="26"/>
    </row>
    <row r="17" customHeight="1" spans="1:11">
      <c r="A17" s="25"/>
      <c r="B17" s="26"/>
      <c r="C17" s="26"/>
      <c r="D17" s="26"/>
      <c r="E17" s="7"/>
      <c r="F17" s="26"/>
      <c r="G17" s="26"/>
      <c r="H17" s="26"/>
      <c r="I17" s="7"/>
      <c r="J17" s="26"/>
      <c r="K17" s="26"/>
    </row>
    <row r="18" customHeight="1" spans="1:11">
      <c r="A18" s="25"/>
      <c r="B18" s="26"/>
      <c r="C18" s="26"/>
      <c r="D18" s="26"/>
      <c r="E18" s="7"/>
      <c r="F18" s="26"/>
      <c r="G18" s="26"/>
      <c r="H18" s="26"/>
      <c r="I18" s="7"/>
      <c r="J18" s="26"/>
      <c r="K18" s="26"/>
    </row>
    <row r="19" customHeight="1" spans="1:11">
      <c r="A19" s="25"/>
      <c r="B19" s="26"/>
      <c r="C19" s="26"/>
      <c r="D19" s="26"/>
      <c r="E19" s="7"/>
      <c r="F19" s="26"/>
      <c r="G19" s="26"/>
      <c r="H19" s="26"/>
      <c r="I19" s="7"/>
      <c r="J19" s="26"/>
      <c r="K19" s="26"/>
    </row>
    <row r="20" customHeight="1" spans="1:11">
      <c r="A20" s="25"/>
      <c r="B20" s="41"/>
      <c r="C20" s="26"/>
      <c r="D20" s="26"/>
      <c r="E20" s="7"/>
      <c r="F20" s="26"/>
      <c r="G20" s="26"/>
      <c r="H20" s="26"/>
      <c r="I20" s="7"/>
      <c r="J20" s="26"/>
      <c r="K20" s="26"/>
    </row>
  </sheetData>
  <mergeCells count="9">
    <mergeCell ref="A1:J1"/>
    <mergeCell ref="C6:E6"/>
    <mergeCell ref="G6:I6"/>
    <mergeCell ref="A6:A7"/>
    <mergeCell ref="B6:B7"/>
    <mergeCell ref="B8:B11"/>
    <mergeCell ref="F6:F7"/>
    <mergeCell ref="J6:J7"/>
    <mergeCell ref="J8:J11"/>
  </mergeCell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1"/>
  <sheetViews>
    <sheetView workbookViewId="0">
      <pane ySplit="7" topLeftCell="A8" activePane="bottomLeft" state="frozen"/>
      <selection/>
      <selection pane="bottomLeft" activeCell="L13" sqref="L13"/>
    </sheetView>
  </sheetViews>
  <sheetFormatPr defaultColWidth="12.6285714285714" defaultRowHeight="15.75" customHeight="1"/>
  <cols>
    <col min="1" max="1" width="31.752380952381" customWidth="1"/>
    <col min="2" max="2" width="9.5047619047619" customWidth="1"/>
    <col min="3" max="3" width="13.4285714285714" customWidth="1"/>
    <col min="4" max="4" width="5.62857142857143" customWidth="1"/>
    <col min="5" max="5" width="8.57142857142857" customWidth="1"/>
    <col min="6" max="6" width="14" customWidth="1"/>
    <col min="7" max="7" width="13.8571428571429" customWidth="1"/>
    <col min="8" max="8" width="5.62857142857143" customWidth="1"/>
    <col min="9" max="9" width="8.85714285714286" customWidth="1"/>
    <col min="10" max="10" width="14.752380952381" customWidth="1"/>
  </cols>
  <sheetData>
    <row r="1" customHeight="1" spans="1:11">
      <c r="A1" s="1" t="s">
        <v>33</v>
      </c>
      <c r="K1" s="2"/>
    </row>
    <row r="2" customHeight="1" spans="1:11">
      <c r="A2" s="3"/>
    </row>
    <row r="3" customHeight="1" spans="1:11">
      <c r="A3" s="3" t="s">
        <v>83</v>
      </c>
    </row>
    <row r="4" customHeight="1" spans="1:11">
      <c r="A4" s="3" t="s">
        <v>84</v>
      </c>
    </row>
    <row r="6" customHeight="1" spans="1:11">
      <c r="A6" s="8" t="s">
        <v>37</v>
      </c>
      <c r="B6" s="8" t="s">
        <v>38</v>
      </c>
      <c r="C6" s="9" t="s">
        <v>39</v>
      </c>
      <c r="D6" s="5"/>
      <c r="E6" s="6"/>
      <c r="F6" s="8" t="s">
        <v>40</v>
      </c>
      <c r="G6" s="9" t="s">
        <v>41</v>
      </c>
      <c r="H6" s="5"/>
      <c r="I6" s="6"/>
      <c r="J6" s="8" t="s">
        <v>77</v>
      </c>
    </row>
    <row r="7" ht="26" customHeight="1" spans="1:11">
      <c r="A7" s="10"/>
      <c r="B7" s="10"/>
      <c r="C7" s="11" t="s">
        <v>43</v>
      </c>
      <c r="D7" s="11" t="s">
        <v>44</v>
      </c>
      <c r="E7" s="11" t="s">
        <v>45</v>
      </c>
      <c r="F7" s="10"/>
      <c r="G7" s="11" t="s">
        <v>43</v>
      </c>
      <c r="H7" s="11" t="s">
        <v>44</v>
      </c>
      <c r="I7" s="11" t="s">
        <v>45</v>
      </c>
      <c r="J7" s="10"/>
    </row>
    <row r="8" customHeight="1" spans="1:11">
      <c r="A8" s="12" t="s">
        <v>85</v>
      </c>
      <c r="B8" s="13"/>
      <c r="C8" s="13">
        <v>4</v>
      </c>
      <c r="D8" s="13" t="s">
        <v>47</v>
      </c>
      <c r="E8" s="11">
        <v>4</v>
      </c>
      <c r="F8" s="13">
        <v>880</v>
      </c>
      <c r="G8" s="13">
        <v>0</v>
      </c>
      <c r="H8" s="13">
        <v>0</v>
      </c>
      <c r="I8" s="11">
        <f t="shared" ref="I8:I18" si="0">SUM(G8:H8)</f>
        <v>0</v>
      </c>
      <c r="J8" s="13">
        <v>0</v>
      </c>
    </row>
    <row r="9" customHeight="1" collapsed="1" spans="1:11">
      <c r="A9" s="12" t="s">
        <v>86</v>
      </c>
      <c r="B9" s="13"/>
      <c r="C9" s="13">
        <f t="shared" ref="C9:H9" si="1">SUM(C10:C11)</f>
        <v>3</v>
      </c>
      <c r="D9" s="13">
        <f t="shared" si="1"/>
        <v>0</v>
      </c>
      <c r="E9" s="11">
        <f t="shared" si="1"/>
        <v>3</v>
      </c>
      <c r="F9" s="13">
        <f t="shared" si="1"/>
        <v>43</v>
      </c>
      <c r="G9" s="13">
        <f t="shared" si="1"/>
        <v>1</v>
      </c>
      <c r="H9" s="13">
        <f t="shared" si="1"/>
        <v>0</v>
      </c>
      <c r="I9" s="11">
        <f t="shared" si="0"/>
        <v>1</v>
      </c>
      <c r="J9" s="13">
        <v>0</v>
      </c>
    </row>
    <row r="10" hidden="1" customHeight="1" outlineLevel="1" spans="1:11">
      <c r="A10" s="12" t="s">
        <v>87</v>
      </c>
      <c r="B10" s="13"/>
      <c r="C10" s="13">
        <v>2</v>
      </c>
      <c r="D10" s="13" t="s">
        <v>47</v>
      </c>
      <c r="E10" s="11">
        <v>2</v>
      </c>
      <c r="F10" s="13">
        <v>31</v>
      </c>
      <c r="G10" s="13">
        <v>1</v>
      </c>
      <c r="H10" s="13">
        <v>0</v>
      </c>
      <c r="I10" s="11">
        <f t="shared" si="0"/>
        <v>1</v>
      </c>
      <c r="J10" s="13">
        <v>0</v>
      </c>
    </row>
    <row r="11" hidden="1" customHeight="1" outlineLevel="1" spans="1:11">
      <c r="A11" s="12" t="s">
        <v>88</v>
      </c>
      <c r="B11" s="13"/>
      <c r="C11" s="13">
        <v>1</v>
      </c>
      <c r="D11" s="13" t="s">
        <v>47</v>
      </c>
      <c r="E11" s="11">
        <v>1</v>
      </c>
      <c r="F11" s="13">
        <v>12</v>
      </c>
      <c r="G11" s="13">
        <v>0</v>
      </c>
      <c r="H11" s="13">
        <v>0</v>
      </c>
      <c r="I11" s="11">
        <f t="shared" si="0"/>
        <v>0</v>
      </c>
      <c r="J11" s="13">
        <v>0</v>
      </c>
    </row>
    <row r="12" customHeight="1" spans="1:11">
      <c r="A12" s="12" t="s">
        <v>89</v>
      </c>
      <c r="B12" s="13"/>
      <c r="C12" s="13">
        <f t="shared" ref="C12:D12" si="2">SUM(C13:C18)</f>
        <v>8</v>
      </c>
      <c r="D12" s="13">
        <f t="shared" si="2"/>
        <v>0</v>
      </c>
      <c r="E12" s="11">
        <v>8</v>
      </c>
      <c r="F12" s="13">
        <f t="shared" ref="F12:H12" si="3">SUM(F13:F18)</f>
        <v>1878</v>
      </c>
      <c r="G12" s="13">
        <f t="shared" si="3"/>
        <v>5</v>
      </c>
      <c r="H12" s="13">
        <f t="shared" si="3"/>
        <v>0</v>
      </c>
      <c r="I12" s="11">
        <f t="shared" si="0"/>
        <v>5</v>
      </c>
      <c r="J12" s="13">
        <v>0</v>
      </c>
    </row>
    <row r="13" customHeight="1" outlineLevel="1" spans="1:11">
      <c r="A13" s="12" t="s">
        <v>90</v>
      </c>
      <c r="B13" s="13"/>
      <c r="C13" s="13">
        <v>3</v>
      </c>
      <c r="D13" s="13" t="s">
        <v>47</v>
      </c>
      <c r="E13" s="11">
        <v>3</v>
      </c>
      <c r="F13" s="13">
        <v>1535</v>
      </c>
      <c r="G13" s="13">
        <v>1</v>
      </c>
      <c r="H13" s="13">
        <v>0</v>
      </c>
      <c r="I13" s="11">
        <f t="shared" si="0"/>
        <v>1</v>
      </c>
      <c r="J13" s="13">
        <v>0</v>
      </c>
    </row>
    <row r="14" customHeight="1" outlineLevel="1" spans="1:11">
      <c r="A14" s="12" t="s">
        <v>91</v>
      </c>
      <c r="B14" s="13"/>
      <c r="C14" s="13">
        <v>1</v>
      </c>
      <c r="D14" s="13" t="s">
        <v>47</v>
      </c>
      <c r="E14" s="11">
        <v>1</v>
      </c>
      <c r="F14" s="13">
        <v>18</v>
      </c>
      <c r="G14" s="13">
        <v>0</v>
      </c>
      <c r="H14" s="13">
        <v>0</v>
      </c>
      <c r="I14" s="11">
        <f t="shared" si="0"/>
        <v>0</v>
      </c>
      <c r="J14" s="13">
        <v>0</v>
      </c>
    </row>
    <row r="15" customHeight="1" outlineLevel="1" spans="1:11">
      <c r="A15" s="12" t="s">
        <v>92</v>
      </c>
      <c r="B15" s="13"/>
      <c r="C15" s="13">
        <v>1</v>
      </c>
      <c r="D15" s="13" t="s">
        <v>47</v>
      </c>
      <c r="E15" s="11">
        <v>1</v>
      </c>
      <c r="F15" s="13">
        <v>176</v>
      </c>
      <c r="G15" s="13">
        <v>0</v>
      </c>
      <c r="H15" s="13">
        <v>0</v>
      </c>
      <c r="I15" s="11">
        <f t="shared" si="0"/>
        <v>0</v>
      </c>
      <c r="J15" s="13">
        <v>0</v>
      </c>
    </row>
    <row r="16" customHeight="1" outlineLevel="1" spans="1:11">
      <c r="A16" s="12" t="s">
        <v>93</v>
      </c>
      <c r="B16" s="13"/>
      <c r="C16" s="13">
        <v>1</v>
      </c>
      <c r="D16" s="13" t="s">
        <v>47</v>
      </c>
      <c r="E16" s="11">
        <v>1</v>
      </c>
      <c r="F16" s="13">
        <v>12</v>
      </c>
      <c r="G16" s="13">
        <v>1</v>
      </c>
      <c r="H16" s="13">
        <v>0</v>
      </c>
      <c r="I16" s="11">
        <f t="shared" si="0"/>
        <v>1</v>
      </c>
      <c r="J16" s="13">
        <v>0</v>
      </c>
    </row>
    <row r="17" customHeight="1" outlineLevel="1" spans="1:11">
      <c r="A17" s="12" t="s">
        <v>94</v>
      </c>
      <c r="B17" s="13"/>
      <c r="C17" s="13">
        <v>1</v>
      </c>
      <c r="D17" s="13" t="s">
        <v>47</v>
      </c>
      <c r="E17" s="11">
        <v>1</v>
      </c>
      <c r="F17" s="13">
        <v>78</v>
      </c>
      <c r="G17" s="13">
        <v>3</v>
      </c>
      <c r="H17" s="13">
        <v>0</v>
      </c>
      <c r="I17" s="11">
        <f t="shared" si="0"/>
        <v>3</v>
      </c>
      <c r="J17" s="13">
        <v>0</v>
      </c>
    </row>
    <row r="18" customHeight="1" outlineLevel="1" spans="1:11">
      <c r="A18" s="12" t="s">
        <v>95</v>
      </c>
      <c r="B18" s="13"/>
      <c r="C18" s="13">
        <v>1</v>
      </c>
      <c r="D18" s="13" t="s">
        <v>47</v>
      </c>
      <c r="E18" s="11">
        <v>1</v>
      </c>
      <c r="F18" s="13">
        <v>59</v>
      </c>
      <c r="G18" s="13">
        <v>0</v>
      </c>
      <c r="H18" s="13">
        <v>0</v>
      </c>
      <c r="I18" s="11">
        <f t="shared" si="0"/>
        <v>0</v>
      </c>
      <c r="J18" s="13">
        <v>0</v>
      </c>
    </row>
    <row r="19" customHeight="1" spans="1:11">
      <c r="A19" s="25"/>
      <c r="B19" s="26"/>
      <c r="C19" s="26"/>
      <c r="D19" s="26"/>
      <c r="E19" s="7"/>
      <c r="F19" s="26"/>
      <c r="G19" s="26"/>
      <c r="H19" s="26"/>
      <c r="I19" s="7"/>
      <c r="J19" s="26"/>
      <c r="K19" s="26"/>
    </row>
    <row r="20" customHeight="1" spans="1:11">
      <c r="A20" s="25"/>
      <c r="B20" s="26"/>
      <c r="C20" s="26"/>
      <c r="D20" s="26"/>
      <c r="E20" s="7"/>
      <c r="F20" s="26"/>
      <c r="G20" s="26"/>
      <c r="H20" s="26"/>
      <c r="I20" s="7"/>
      <c r="J20" s="26"/>
      <c r="K20" s="26"/>
    </row>
    <row r="21" customHeight="1" spans="1:11">
      <c r="A21" s="28"/>
      <c r="B21" s="41"/>
      <c r="C21" s="26"/>
      <c r="D21" s="26"/>
      <c r="E21" s="7"/>
      <c r="F21" s="26"/>
      <c r="G21" s="26"/>
      <c r="H21" s="26"/>
      <c r="I21" s="7"/>
      <c r="J21" s="29" t="s">
        <v>0</v>
      </c>
      <c r="K21" s="30">
        <f>'Página Inicial'!B19</f>
        <v>46246</v>
      </c>
    </row>
  </sheetData>
  <mergeCells count="7">
    <mergeCell ref="A1:J1"/>
    <mergeCell ref="C6:E6"/>
    <mergeCell ref="G6:I6"/>
    <mergeCell ref="A6:A7"/>
    <mergeCell ref="B6:B7"/>
    <mergeCell ref="F6:F7"/>
    <mergeCell ref="J6:J7"/>
  </mergeCells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1"/>
  <sheetViews>
    <sheetView workbookViewId="0">
      <selection activeCell="M13" sqref="M13"/>
    </sheetView>
  </sheetViews>
  <sheetFormatPr defaultColWidth="12.6285714285714" defaultRowHeight="15.75" customHeight="1"/>
  <cols>
    <col min="1" max="1" width="33.1333333333333" customWidth="1"/>
    <col min="2" max="2" width="8.75238095238095" customWidth="1"/>
    <col min="3" max="3" width="14.1428571428571" customWidth="1"/>
    <col min="4" max="5" width="5.62857142857143" customWidth="1"/>
    <col min="6" max="6" width="7.85714285714286" customWidth="1"/>
    <col min="7" max="7" width="14" customWidth="1"/>
    <col min="8" max="8" width="14.5714285714286" customWidth="1"/>
    <col min="9" max="10" width="5.62857142857143" customWidth="1"/>
    <col min="11" max="11" width="8.85714285714286" customWidth="1"/>
    <col min="12" max="12" width="13.752380952381" customWidth="1"/>
  </cols>
  <sheetData>
    <row r="1" customHeight="1" spans="1:13">
      <c r="A1" s="1" t="s">
        <v>33</v>
      </c>
      <c r="M1" s="2"/>
    </row>
    <row r="2" customHeight="1" spans="1:13">
      <c r="A2" s="3"/>
    </row>
    <row r="3" customHeight="1" spans="1:13">
      <c r="A3" s="3" t="s">
        <v>96</v>
      </c>
    </row>
    <row r="4" customHeight="1" spans="1:13">
      <c r="A4" s="3" t="s">
        <v>97</v>
      </c>
    </row>
    <row r="5" customHeight="1" spans="1:13">
      <c r="A5" s="3" t="s">
        <v>98</v>
      </c>
    </row>
    <row r="7" customHeight="1" spans="1:13">
      <c r="A7" s="8" t="s">
        <v>37</v>
      </c>
      <c r="B7" s="8" t="s">
        <v>38</v>
      </c>
      <c r="C7" s="9" t="s">
        <v>39</v>
      </c>
      <c r="D7" s="5"/>
      <c r="E7" s="5"/>
      <c r="F7" s="6"/>
      <c r="G7" s="8" t="s">
        <v>40</v>
      </c>
      <c r="H7" s="9" t="s">
        <v>41</v>
      </c>
      <c r="I7" s="5"/>
      <c r="J7" s="5"/>
      <c r="K7" s="6"/>
      <c r="L7" s="8" t="s">
        <v>42</v>
      </c>
    </row>
    <row r="8" ht="33" customHeight="1" spans="1:13">
      <c r="A8" s="10"/>
      <c r="B8" s="10"/>
      <c r="C8" s="11" t="s">
        <v>43</v>
      </c>
      <c r="D8" s="11" t="s">
        <v>44</v>
      </c>
      <c r="E8" s="11" t="s">
        <v>52</v>
      </c>
      <c r="F8" s="11" t="s">
        <v>45</v>
      </c>
      <c r="G8" s="10"/>
      <c r="H8" s="11" t="s">
        <v>43</v>
      </c>
      <c r="I8" s="11" t="s">
        <v>44</v>
      </c>
      <c r="J8" s="11" t="s">
        <v>52</v>
      </c>
      <c r="K8" s="11" t="s">
        <v>45</v>
      </c>
      <c r="L8" s="10"/>
    </row>
    <row r="9" customHeight="1" spans="1:13">
      <c r="A9" s="12" t="s">
        <v>99</v>
      </c>
      <c r="B9" s="13"/>
      <c r="C9" s="13">
        <v>6</v>
      </c>
      <c r="D9" s="13">
        <v>1</v>
      </c>
      <c r="E9" s="14">
        <v>3</v>
      </c>
      <c r="F9" s="11">
        <f t="shared" ref="F9:F15" si="0">SUM(C9:E9)</f>
        <v>10</v>
      </c>
      <c r="G9" s="13">
        <f>SUM(173+31+5)</f>
        <v>209</v>
      </c>
      <c r="H9" s="13">
        <v>9</v>
      </c>
      <c r="I9" s="13">
        <v>2</v>
      </c>
      <c r="J9" s="14">
        <v>4</v>
      </c>
      <c r="K9" s="11">
        <f t="shared" ref="K9:K15" si="1">SUM(H9:J9)</f>
        <v>15</v>
      </c>
      <c r="L9" s="13">
        <v>0</v>
      </c>
    </row>
    <row r="10" customHeight="1" spans="1:13">
      <c r="A10" s="12" t="s">
        <v>100</v>
      </c>
      <c r="B10" s="13"/>
      <c r="C10" s="13">
        <v>5</v>
      </c>
      <c r="D10" s="13">
        <v>1</v>
      </c>
      <c r="E10" s="14">
        <v>2</v>
      </c>
      <c r="F10" s="11">
        <f t="shared" si="0"/>
        <v>8</v>
      </c>
      <c r="G10" s="13">
        <f>SUM(162+15+1)</f>
        <v>178</v>
      </c>
      <c r="H10" s="13">
        <v>12</v>
      </c>
      <c r="I10" s="13">
        <v>1</v>
      </c>
      <c r="J10" s="14">
        <v>4</v>
      </c>
      <c r="K10" s="11">
        <f t="shared" si="1"/>
        <v>17</v>
      </c>
      <c r="L10" s="13">
        <v>0</v>
      </c>
    </row>
    <row r="11" customHeight="1" spans="1:13">
      <c r="A11" s="12" t="s">
        <v>101</v>
      </c>
      <c r="B11" s="13"/>
      <c r="C11" s="13">
        <v>5</v>
      </c>
      <c r="D11" s="13">
        <v>1</v>
      </c>
      <c r="E11" s="14">
        <v>2</v>
      </c>
      <c r="F11" s="11">
        <f t="shared" si="0"/>
        <v>8</v>
      </c>
      <c r="G11" s="13">
        <f>SUM(232+20+5)</f>
        <v>257</v>
      </c>
      <c r="H11" s="13">
        <v>14</v>
      </c>
      <c r="I11" s="13">
        <v>3</v>
      </c>
      <c r="J11" s="14">
        <v>6</v>
      </c>
      <c r="K11" s="11">
        <f t="shared" si="1"/>
        <v>23</v>
      </c>
      <c r="L11" s="13">
        <v>0</v>
      </c>
    </row>
    <row r="12" customHeight="1" spans="1:13">
      <c r="A12" s="12" t="s">
        <v>102</v>
      </c>
      <c r="B12" s="13"/>
      <c r="C12" s="13">
        <v>1</v>
      </c>
      <c r="D12" s="13">
        <v>0</v>
      </c>
      <c r="E12" s="14">
        <v>0</v>
      </c>
      <c r="F12" s="11">
        <f t="shared" si="0"/>
        <v>1</v>
      </c>
      <c r="G12" s="13">
        <f>SUM(17+2)</f>
        <v>19</v>
      </c>
      <c r="H12" s="13">
        <v>3</v>
      </c>
      <c r="I12" s="13">
        <v>0</v>
      </c>
      <c r="J12" s="14">
        <v>2</v>
      </c>
      <c r="K12" s="11">
        <f t="shared" si="1"/>
        <v>5</v>
      </c>
      <c r="L12" s="13">
        <v>0</v>
      </c>
    </row>
    <row r="13" customHeight="1" spans="1:13">
      <c r="A13" s="12" t="s">
        <v>103</v>
      </c>
      <c r="B13" s="13"/>
      <c r="C13" s="13">
        <v>1</v>
      </c>
      <c r="D13" s="13">
        <v>0</v>
      </c>
      <c r="E13" s="14">
        <v>0</v>
      </c>
      <c r="F13" s="11">
        <f t="shared" si="0"/>
        <v>1</v>
      </c>
      <c r="G13" s="13">
        <f>SUM(36+3)</f>
        <v>39</v>
      </c>
      <c r="H13" s="13">
        <v>1</v>
      </c>
      <c r="I13" s="13">
        <v>0</v>
      </c>
      <c r="J13" s="14">
        <v>0</v>
      </c>
      <c r="K13" s="11">
        <f t="shared" si="1"/>
        <v>1</v>
      </c>
      <c r="L13" s="13">
        <v>0</v>
      </c>
    </row>
    <row r="14" customHeight="1" spans="1:13">
      <c r="A14" s="12" t="s">
        <v>104</v>
      </c>
      <c r="B14" s="13"/>
      <c r="C14" s="13">
        <v>3</v>
      </c>
      <c r="D14" s="13">
        <v>1</v>
      </c>
      <c r="E14" s="14">
        <v>2</v>
      </c>
      <c r="F14" s="11">
        <f t="shared" si="0"/>
        <v>6</v>
      </c>
      <c r="G14" s="13">
        <f>SUM(46+4)</f>
        <v>50</v>
      </c>
      <c r="H14" s="13">
        <v>7</v>
      </c>
      <c r="I14" s="13">
        <v>0</v>
      </c>
      <c r="J14" s="14">
        <v>2</v>
      </c>
      <c r="K14" s="11">
        <f t="shared" si="1"/>
        <v>9</v>
      </c>
      <c r="L14" s="13">
        <v>0</v>
      </c>
    </row>
    <row r="15" customHeight="1" spans="1:13">
      <c r="A15" s="12" t="s">
        <v>105</v>
      </c>
      <c r="B15" s="13"/>
      <c r="C15" s="13">
        <v>3</v>
      </c>
      <c r="D15" s="13">
        <v>1</v>
      </c>
      <c r="E15" s="14">
        <v>2</v>
      </c>
      <c r="F15" s="11">
        <f t="shared" si="0"/>
        <v>6</v>
      </c>
      <c r="G15" s="13">
        <f>SUM(34+3)</f>
        <v>37</v>
      </c>
      <c r="H15" s="13">
        <v>5</v>
      </c>
      <c r="I15" s="13">
        <v>0</v>
      </c>
      <c r="J15" s="14">
        <v>2</v>
      </c>
      <c r="K15" s="11">
        <f t="shared" si="1"/>
        <v>7</v>
      </c>
      <c r="L15" s="13">
        <v>0</v>
      </c>
    </row>
    <row r="16" customHeight="1" spans="1:13">
      <c r="A16" s="25"/>
      <c r="B16" s="26"/>
      <c r="C16" s="26"/>
      <c r="D16" s="26"/>
      <c r="E16" s="27"/>
      <c r="F16" s="7"/>
      <c r="G16" s="26"/>
      <c r="H16" s="26"/>
      <c r="I16" s="26"/>
      <c r="J16" s="7"/>
      <c r="K16" s="7"/>
      <c r="L16" s="26"/>
      <c r="M16" s="26"/>
    </row>
    <row r="17" customHeight="1" spans="1:13">
      <c r="A17" s="25"/>
      <c r="B17" s="26"/>
      <c r="C17" s="26"/>
      <c r="D17" s="26"/>
      <c r="E17" s="27"/>
      <c r="F17" s="7"/>
      <c r="G17" s="26"/>
      <c r="H17" s="26"/>
      <c r="I17" s="26"/>
      <c r="J17" s="7"/>
      <c r="K17" s="7"/>
      <c r="L17" s="26"/>
      <c r="M17" s="26"/>
    </row>
    <row r="18" customHeight="1" spans="1:13">
      <c r="A18" s="28"/>
      <c r="B18" s="26"/>
      <c r="C18" s="26"/>
      <c r="D18" s="26"/>
      <c r="E18" s="27"/>
      <c r="F18" s="7"/>
      <c r="G18" s="26"/>
      <c r="H18" s="26"/>
      <c r="I18" s="26"/>
      <c r="J18" s="7"/>
      <c r="K18" s="7"/>
      <c r="L18" s="29" t="s">
        <v>0</v>
      </c>
      <c r="M18" s="30">
        <f>'Página Inicial'!B19</f>
        <v>46246</v>
      </c>
    </row>
    <row r="19" customHeight="1" spans="1:13">
      <c r="A19" s="25"/>
      <c r="B19" s="26"/>
      <c r="C19" s="26"/>
      <c r="D19" s="26"/>
      <c r="E19" s="27"/>
      <c r="F19" s="7"/>
      <c r="G19" s="26"/>
      <c r="H19" s="26"/>
      <c r="I19" s="26"/>
      <c r="J19" s="7"/>
      <c r="K19" s="7"/>
      <c r="L19" s="26"/>
      <c r="M19" s="26"/>
    </row>
    <row r="20" customHeight="1" spans="1:13">
      <c r="A20" s="25"/>
      <c r="B20" s="26"/>
      <c r="C20" s="26"/>
      <c r="D20" s="26"/>
      <c r="E20" s="27"/>
      <c r="F20" s="7"/>
      <c r="G20" s="26"/>
      <c r="H20" s="26"/>
      <c r="I20" s="26"/>
      <c r="J20" s="7"/>
      <c r="K20" s="7"/>
      <c r="L20" s="26"/>
      <c r="M20" s="26"/>
    </row>
    <row r="21" customHeight="1" spans="1:13">
      <c r="A21" s="25"/>
      <c r="B21" s="41"/>
      <c r="C21" s="26"/>
      <c r="D21" s="26"/>
      <c r="E21" s="27"/>
      <c r="F21" s="7"/>
      <c r="G21" s="26"/>
      <c r="H21" s="26"/>
      <c r="I21" s="26"/>
      <c r="J21" s="7"/>
      <c r="K21" s="7"/>
      <c r="L21" s="26"/>
      <c r="M21" s="26"/>
    </row>
  </sheetData>
  <mergeCells count="7">
    <mergeCell ref="A1:L1"/>
    <mergeCell ref="C7:F7"/>
    <mergeCell ref="H7:K7"/>
    <mergeCell ref="A7:A8"/>
    <mergeCell ref="B7:B8"/>
    <mergeCell ref="G7:G8"/>
    <mergeCell ref="L7:L8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130"/>
  <sheetViews>
    <sheetView workbookViewId="0">
      <pane ySplit="7" topLeftCell="A80" activePane="bottomLeft" state="frozen"/>
      <selection/>
      <selection pane="bottomLeft" activeCell="N12" sqref="N12"/>
    </sheetView>
  </sheetViews>
  <sheetFormatPr defaultColWidth="12.6285714285714" defaultRowHeight="15.75" customHeight="1"/>
  <cols>
    <col min="1" max="1" width="36.5047619047619" customWidth="1"/>
    <col min="2" max="2" width="9.38095238095238" customWidth="1"/>
    <col min="3" max="3" width="13.4285714285714" customWidth="1"/>
    <col min="4" max="5" width="5.62857142857143" customWidth="1"/>
    <col min="6" max="6" width="8" customWidth="1"/>
    <col min="7" max="7" width="14" customWidth="1"/>
    <col min="8" max="8" width="13" customWidth="1"/>
    <col min="9" max="10" width="5.62857142857143" customWidth="1"/>
    <col min="11" max="11" width="8.28571428571429" customWidth="1"/>
    <col min="12" max="12" width="15.8571428571429" customWidth="1"/>
    <col min="13" max="13" width="15.4285714285714" customWidth="1"/>
  </cols>
  <sheetData>
    <row r="1" customHeight="1" spans="1:15">
      <c r="A1" s="37" t="s">
        <v>33</v>
      </c>
    </row>
    <row r="2" customHeight="1" spans="1:15">
      <c r="A2" s="3"/>
    </row>
    <row r="3" customHeight="1" spans="1:15">
      <c r="A3" s="3" t="s">
        <v>106</v>
      </c>
    </row>
    <row r="4" customHeight="1" spans="1:15">
      <c r="A4" s="38" t="s">
        <v>107</v>
      </c>
      <c r="B4" s="20"/>
      <c r="C4" s="20"/>
      <c r="D4" s="20"/>
      <c r="E4" s="20"/>
      <c r="F4" s="20"/>
      <c r="G4" s="20"/>
      <c r="H4" s="21"/>
      <c r="I4" s="39" t="s">
        <v>108</v>
      </c>
      <c r="J4" s="5"/>
      <c r="K4" s="5"/>
      <c r="L4" s="5"/>
      <c r="M4" s="6"/>
    </row>
    <row r="5" customHeight="1" spans="1:15">
      <c r="A5" s="22"/>
      <c r="B5" s="23"/>
      <c r="C5" s="23"/>
      <c r="D5" s="23"/>
      <c r="E5" s="23"/>
      <c r="F5" s="23"/>
      <c r="G5" s="23"/>
      <c r="H5" s="24"/>
      <c r="I5" s="39" t="s">
        <v>109</v>
      </c>
      <c r="J5" s="5"/>
      <c r="K5" s="5"/>
      <c r="L5" s="5"/>
      <c r="M5" s="6"/>
    </row>
    <row r="6" customHeight="1" spans="1:15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42</v>
      </c>
      <c r="M6" s="29" t="s">
        <v>110</v>
      </c>
      <c r="O6" s="31"/>
    </row>
    <row r="7" ht="27" customHeight="1" spans="1:15">
      <c r="A7" s="10"/>
      <c r="B7" s="10"/>
      <c r="C7" s="11" t="s">
        <v>43</v>
      </c>
      <c r="D7" s="11" t="s">
        <v>44</v>
      </c>
      <c r="E7" s="11" t="s">
        <v>52</v>
      </c>
      <c r="F7" s="11" t="s">
        <v>45</v>
      </c>
      <c r="G7" s="10"/>
      <c r="H7" s="11" t="s">
        <v>43</v>
      </c>
      <c r="I7" s="11" t="s">
        <v>44</v>
      </c>
      <c r="J7" s="11" t="s">
        <v>52</v>
      </c>
      <c r="K7" s="11" t="s">
        <v>45</v>
      </c>
      <c r="L7" s="10"/>
    </row>
    <row r="8" customHeight="1" spans="1:15">
      <c r="A8" s="12" t="s">
        <v>111</v>
      </c>
      <c r="B8" s="13">
        <v>14020</v>
      </c>
      <c r="C8" s="13">
        <v>3</v>
      </c>
      <c r="D8" s="13">
        <v>1</v>
      </c>
      <c r="E8" s="14">
        <v>2</v>
      </c>
      <c r="F8" s="11">
        <f t="shared" ref="F8:F80" si="0">SUM(C8:E8)</f>
        <v>6</v>
      </c>
      <c r="G8" s="13">
        <v>479</v>
      </c>
      <c r="H8" s="13">
        <v>0</v>
      </c>
      <c r="I8" s="13">
        <v>0</v>
      </c>
      <c r="J8" s="14">
        <v>0</v>
      </c>
      <c r="K8" s="11">
        <f t="shared" ref="K8:K80" si="1">SUM(H8:J8)</f>
        <v>0</v>
      </c>
      <c r="L8" s="13">
        <v>908</v>
      </c>
      <c r="M8" s="13"/>
    </row>
    <row r="9" customHeight="1" spans="1:15">
      <c r="A9" s="12" t="s">
        <v>112</v>
      </c>
      <c r="B9" s="13">
        <v>14022</v>
      </c>
      <c r="C9" s="13">
        <v>2</v>
      </c>
      <c r="D9" s="13">
        <v>0</v>
      </c>
      <c r="E9" s="14">
        <v>0</v>
      </c>
      <c r="F9" s="11">
        <f t="shared" si="0"/>
        <v>2</v>
      </c>
      <c r="G9" s="13">
        <v>101</v>
      </c>
      <c r="H9" s="13">
        <v>7</v>
      </c>
      <c r="I9" s="13">
        <v>0</v>
      </c>
      <c r="J9" s="14">
        <v>4</v>
      </c>
      <c r="K9" s="11">
        <f t="shared" si="1"/>
        <v>11</v>
      </c>
      <c r="L9" s="13">
        <v>30</v>
      </c>
      <c r="M9" s="13"/>
    </row>
    <row r="10" customHeight="1" spans="1:15">
      <c r="A10" s="12" t="s">
        <v>113</v>
      </c>
      <c r="B10" s="13">
        <v>61043</v>
      </c>
      <c r="C10" s="13">
        <v>1</v>
      </c>
      <c r="D10" s="13">
        <v>0</v>
      </c>
      <c r="E10" s="14">
        <v>0</v>
      </c>
      <c r="F10" s="11">
        <f t="shared" si="0"/>
        <v>1</v>
      </c>
      <c r="G10" s="13">
        <v>40</v>
      </c>
      <c r="H10" s="13">
        <v>0</v>
      </c>
      <c r="I10" s="13">
        <v>0</v>
      </c>
      <c r="J10" s="14">
        <v>0</v>
      </c>
      <c r="K10" s="11">
        <f t="shared" si="1"/>
        <v>0</v>
      </c>
      <c r="L10" s="13">
        <v>120</v>
      </c>
      <c r="M10" s="13"/>
    </row>
    <row r="11" customHeight="1" spans="1:15">
      <c r="A11" s="12" t="s">
        <v>114</v>
      </c>
      <c r="B11" s="13">
        <v>14010</v>
      </c>
      <c r="C11" s="13">
        <v>9</v>
      </c>
      <c r="D11" s="13">
        <v>2</v>
      </c>
      <c r="E11" s="14">
        <v>4</v>
      </c>
      <c r="F11" s="11">
        <f t="shared" si="0"/>
        <v>15</v>
      </c>
      <c r="G11" s="13">
        <v>598</v>
      </c>
      <c r="H11" s="13">
        <v>116</v>
      </c>
      <c r="I11" s="13">
        <v>3</v>
      </c>
      <c r="J11" s="14">
        <v>40</v>
      </c>
      <c r="K11" s="11">
        <f t="shared" si="1"/>
        <v>159</v>
      </c>
      <c r="L11" s="13">
        <v>303</v>
      </c>
      <c r="M11" s="13"/>
    </row>
    <row r="12" customHeight="1" spans="1:15">
      <c r="A12" s="12" t="s">
        <v>115</v>
      </c>
      <c r="B12" s="13">
        <v>14009</v>
      </c>
      <c r="C12" s="13">
        <v>1</v>
      </c>
      <c r="D12" s="13">
        <v>0</v>
      </c>
      <c r="E12" s="14">
        <v>0</v>
      </c>
      <c r="F12" s="11">
        <f t="shared" si="0"/>
        <v>1</v>
      </c>
      <c r="G12" s="13">
        <v>464</v>
      </c>
      <c r="H12" s="13">
        <v>0</v>
      </c>
      <c r="I12" s="13">
        <v>0</v>
      </c>
      <c r="J12" s="14">
        <v>0</v>
      </c>
      <c r="K12" s="11">
        <f t="shared" si="1"/>
        <v>0</v>
      </c>
      <c r="L12" s="13">
        <v>883</v>
      </c>
      <c r="M12" s="13"/>
    </row>
    <row r="13" customHeight="1" spans="1:15">
      <c r="A13" s="12" t="s">
        <v>116</v>
      </c>
      <c r="B13" s="13">
        <v>61053</v>
      </c>
      <c r="C13" s="13">
        <v>3</v>
      </c>
      <c r="D13" s="13">
        <v>1</v>
      </c>
      <c r="E13" s="14">
        <v>1</v>
      </c>
      <c r="F13" s="11">
        <f t="shared" si="0"/>
        <v>5</v>
      </c>
      <c r="G13" s="13">
        <v>546</v>
      </c>
      <c r="H13" s="13">
        <v>2</v>
      </c>
      <c r="I13" s="13">
        <v>0</v>
      </c>
      <c r="J13" s="14">
        <v>0</v>
      </c>
      <c r="K13" s="11">
        <f t="shared" si="1"/>
        <v>2</v>
      </c>
      <c r="L13" s="13">
        <v>244</v>
      </c>
      <c r="M13" s="13"/>
    </row>
    <row r="14" customHeight="1" spans="1:15">
      <c r="A14" s="12" t="s">
        <v>117</v>
      </c>
      <c r="B14" s="13">
        <v>14007</v>
      </c>
      <c r="C14" s="13">
        <v>1</v>
      </c>
      <c r="D14" s="13">
        <v>0</v>
      </c>
      <c r="E14" s="14">
        <v>0</v>
      </c>
      <c r="F14" s="11">
        <f t="shared" si="0"/>
        <v>1</v>
      </c>
      <c r="G14" s="13">
        <v>136</v>
      </c>
      <c r="H14" s="13">
        <v>0</v>
      </c>
      <c r="I14" s="13">
        <v>0</v>
      </c>
      <c r="J14" s="14">
        <v>0</v>
      </c>
      <c r="K14" s="11">
        <f t="shared" si="1"/>
        <v>0</v>
      </c>
      <c r="L14" s="13">
        <v>79</v>
      </c>
      <c r="M14" s="13"/>
    </row>
    <row r="15" customHeight="1" spans="1:15">
      <c r="A15" s="12" t="s">
        <v>118</v>
      </c>
      <c r="B15" s="13">
        <v>14008</v>
      </c>
      <c r="C15" s="13">
        <v>1</v>
      </c>
      <c r="D15" s="13">
        <v>0</v>
      </c>
      <c r="E15" s="14">
        <v>0</v>
      </c>
      <c r="F15" s="11">
        <f t="shared" si="0"/>
        <v>1</v>
      </c>
      <c r="G15" s="13">
        <v>10</v>
      </c>
      <c r="H15" s="13">
        <v>0</v>
      </c>
      <c r="I15" s="13">
        <v>0</v>
      </c>
      <c r="J15" s="14">
        <v>0</v>
      </c>
      <c r="K15" s="11">
        <f t="shared" si="1"/>
        <v>0</v>
      </c>
      <c r="L15" s="13">
        <v>3</v>
      </c>
      <c r="M15" s="13"/>
    </row>
    <row r="16" customHeight="1" spans="1:15">
      <c r="A16" s="12" t="s">
        <v>119</v>
      </c>
      <c r="B16" s="13">
        <v>14015</v>
      </c>
      <c r="C16" s="13">
        <v>1</v>
      </c>
      <c r="D16" s="13">
        <v>0</v>
      </c>
      <c r="E16" s="14">
        <v>0</v>
      </c>
      <c r="F16" s="11">
        <f t="shared" si="0"/>
        <v>1</v>
      </c>
      <c r="G16" s="13">
        <v>8</v>
      </c>
      <c r="H16" s="13">
        <v>0</v>
      </c>
      <c r="I16" s="13">
        <v>0</v>
      </c>
      <c r="J16" s="14">
        <v>0</v>
      </c>
      <c r="K16" s="11">
        <f t="shared" si="1"/>
        <v>0</v>
      </c>
      <c r="L16" s="13">
        <v>3</v>
      </c>
      <c r="M16" s="13"/>
    </row>
    <row r="17" customHeight="1" spans="1:13">
      <c r="A17" s="12" t="s">
        <v>120</v>
      </c>
      <c r="B17" s="13">
        <v>14011</v>
      </c>
      <c r="C17" s="13">
        <v>1</v>
      </c>
      <c r="D17" s="13">
        <v>0</v>
      </c>
      <c r="E17" s="14">
        <v>0</v>
      </c>
      <c r="F17" s="11">
        <f t="shared" si="0"/>
        <v>1</v>
      </c>
      <c r="G17" s="13">
        <v>20</v>
      </c>
      <c r="H17" s="13">
        <v>0</v>
      </c>
      <c r="I17" s="13">
        <v>0</v>
      </c>
      <c r="J17" s="14">
        <v>0</v>
      </c>
      <c r="K17" s="11">
        <f t="shared" si="1"/>
        <v>0</v>
      </c>
      <c r="L17" s="13">
        <v>9</v>
      </c>
      <c r="M17" s="13"/>
    </row>
    <row r="18" customHeight="1" spans="1:13">
      <c r="A18" s="12" t="s">
        <v>121</v>
      </c>
      <c r="B18" s="13">
        <v>14014</v>
      </c>
      <c r="C18" s="13">
        <v>1</v>
      </c>
      <c r="D18" s="13">
        <v>0</v>
      </c>
      <c r="E18" s="14">
        <v>0</v>
      </c>
      <c r="F18" s="11">
        <f t="shared" si="0"/>
        <v>1</v>
      </c>
      <c r="G18" s="13">
        <v>43</v>
      </c>
      <c r="H18" s="13">
        <v>0</v>
      </c>
      <c r="I18" s="13">
        <v>0</v>
      </c>
      <c r="J18" s="14">
        <v>0</v>
      </c>
      <c r="K18" s="11">
        <f t="shared" si="1"/>
        <v>0</v>
      </c>
      <c r="L18" s="13">
        <v>7</v>
      </c>
      <c r="M18" s="13"/>
    </row>
    <row r="19" customHeight="1" spans="1:13">
      <c r="A19" s="12" t="s">
        <v>122</v>
      </c>
      <c r="B19" s="13">
        <v>61041</v>
      </c>
      <c r="C19" s="13">
        <v>2</v>
      </c>
      <c r="D19" s="13">
        <v>0</v>
      </c>
      <c r="E19" s="14">
        <v>1</v>
      </c>
      <c r="F19" s="11">
        <f t="shared" si="0"/>
        <v>3</v>
      </c>
      <c r="G19" s="13">
        <v>147</v>
      </c>
      <c r="H19" s="13">
        <v>0</v>
      </c>
      <c r="I19" s="13">
        <v>0</v>
      </c>
      <c r="J19" s="14">
        <v>0</v>
      </c>
      <c r="K19" s="11">
        <f t="shared" si="1"/>
        <v>0</v>
      </c>
      <c r="L19" s="13">
        <v>36</v>
      </c>
      <c r="M19" s="13"/>
    </row>
    <row r="20" customHeight="1" spans="1:13">
      <c r="A20" s="12" t="s">
        <v>123</v>
      </c>
      <c r="B20" s="13">
        <v>16004</v>
      </c>
      <c r="C20" s="13">
        <v>2</v>
      </c>
      <c r="D20" s="13">
        <v>0</v>
      </c>
      <c r="E20" s="14">
        <v>1</v>
      </c>
      <c r="F20" s="11">
        <f t="shared" si="0"/>
        <v>3</v>
      </c>
      <c r="G20" s="13">
        <v>172</v>
      </c>
      <c r="H20" s="13">
        <v>36</v>
      </c>
      <c r="I20" s="13">
        <v>5</v>
      </c>
      <c r="J20" s="14">
        <v>17</v>
      </c>
      <c r="K20" s="11">
        <f t="shared" si="1"/>
        <v>58</v>
      </c>
      <c r="L20" s="13">
        <v>160</v>
      </c>
      <c r="M20" s="13"/>
    </row>
    <row r="21" customHeight="1" spans="1:13">
      <c r="A21" s="12" t="s">
        <v>124</v>
      </c>
      <c r="B21" s="13">
        <v>15007</v>
      </c>
      <c r="C21" s="13">
        <v>6</v>
      </c>
      <c r="D21" s="13">
        <v>1</v>
      </c>
      <c r="E21" s="14">
        <v>3</v>
      </c>
      <c r="F21" s="11">
        <f t="shared" si="0"/>
        <v>10</v>
      </c>
      <c r="G21" s="13">
        <v>738</v>
      </c>
      <c r="H21" s="13">
        <v>94</v>
      </c>
      <c r="I21" s="13">
        <v>13</v>
      </c>
      <c r="J21" s="14">
        <v>47</v>
      </c>
      <c r="K21" s="11">
        <f t="shared" si="1"/>
        <v>154</v>
      </c>
      <c r="L21" s="13">
        <v>335</v>
      </c>
      <c r="M21" s="13"/>
    </row>
    <row r="22" customHeight="1" spans="1:13">
      <c r="A22" s="12" t="s">
        <v>125</v>
      </c>
      <c r="B22" s="13"/>
      <c r="C22" s="13">
        <f t="shared" ref="C22:E22" si="2">SUM(C23:C24)</f>
        <v>2</v>
      </c>
      <c r="D22" s="13">
        <f t="shared" si="2"/>
        <v>0</v>
      </c>
      <c r="E22" s="14">
        <f t="shared" si="2"/>
        <v>0</v>
      </c>
      <c r="F22" s="11">
        <f t="shared" si="0"/>
        <v>2</v>
      </c>
      <c r="G22" s="13">
        <f>SUM(G23:G24)</f>
        <v>33</v>
      </c>
      <c r="H22" s="13">
        <v>0</v>
      </c>
      <c r="I22" s="13">
        <f t="shared" ref="I22:J22" si="3">SUM(I23:I24)</f>
        <v>0</v>
      </c>
      <c r="J22" s="13">
        <f t="shared" si="3"/>
        <v>0</v>
      </c>
      <c r="K22" s="11">
        <f t="shared" si="1"/>
        <v>0</v>
      </c>
      <c r="L22" s="34">
        <v>127</v>
      </c>
      <c r="M22" s="13"/>
    </row>
    <row r="23" customHeight="1" outlineLevel="1" spans="1:13">
      <c r="A23" s="12" t="s">
        <v>126</v>
      </c>
      <c r="B23" s="13"/>
      <c r="C23" s="13">
        <v>1</v>
      </c>
      <c r="D23" s="13">
        <v>0</v>
      </c>
      <c r="E23" s="14">
        <v>0</v>
      </c>
      <c r="F23" s="11">
        <f t="shared" si="0"/>
        <v>1</v>
      </c>
      <c r="G23" s="13">
        <v>18</v>
      </c>
      <c r="H23" s="13">
        <v>0</v>
      </c>
      <c r="I23" s="13">
        <v>0</v>
      </c>
      <c r="J23" s="14">
        <v>0</v>
      </c>
      <c r="K23" s="11">
        <f t="shared" si="1"/>
        <v>0</v>
      </c>
      <c r="L23" s="35"/>
      <c r="M23" s="13"/>
    </row>
    <row r="24" customHeight="1" outlineLevel="1" spans="1:13">
      <c r="A24" s="12" t="s">
        <v>127</v>
      </c>
      <c r="B24" s="13"/>
      <c r="C24" s="13">
        <v>1</v>
      </c>
      <c r="D24" s="13">
        <v>0</v>
      </c>
      <c r="E24" s="14">
        <v>0</v>
      </c>
      <c r="F24" s="11">
        <f t="shared" si="0"/>
        <v>1</v>
      </c>
      <c r="G24" s="13">
        <v>15</v>
      </c>
      <c r="H24" s="13">
        <v>0</v>
      </c>
      <c r="I24" s="13">
        <v>0</v>
      </c>
      <c r="J24" s="14">
        <v>0</v>
      </c>
      <c r="K24" s="11">
        <f t="shared" si="1"/>
        <v>0</v>
      </c>
      <c r="L24" s="10"/>
      <c r="M24" s="13"/>
    </row>
    <row r="25" customHeight="1" spans="1:13">
      <c r="A25" s="12" t="s">
        <v>128</v>
      </c>
      <c r="B25" s="34">
        <v>61045</v>
      </c>
      <c r="C25" s="13">
        <f t="shared" ref="C25:E25" si="4">SUM(C26:C27)</f>
        <v>3</v>
      </c>
      <c r="D25" s="13">
        <f t="shared" si="4"/>
        <v>0</v>
      </c>
      <c r="E25" s="14">
        <f t="shared" si="4"/>
        <v>1</v>
      </c>
      <c r="F25" s="11">
        <f t="shared" si="0"/>
        <v>4</v>
      </c>
      <c r="G25" s="13">
        <f t="shared" ref="G25:J25" si="5">SUM(G26:G27)</f>
        <v>743</v>
      </c>
      <c r="H25" s="13">
        <f t="shared" si="5"/>
        <v>7</v>
      </c>
      <c r="I25" s="13">
        <f t="shared" si="5"/>
        <v>1</v>
      </c>
      <c r="J25" s="13">
        <f t="shared" si="5"/>
        <v>3</v>
      </c>
      <c r="K25" s="11">
        <f t="shared" si="1"/>
        <v>11</v>
      </c>
      <c r="L25" s="34">
        <v>523</v>
      </c>
      <c r="M25" s="13"/>
    </row>
    <row r="26" customHeight="1" outlineLevel="1" spans="1:13">
      <c r="A26" s="12" t="s">
        <v>129</v>
      </c>
      <c r="B26" s="35"/>
      <c r="C26" s="13">
        <v>2</v>
      </c>
      <c r="D26" s="13">
        <v>0</v>
      </c>
      <c r="E26" s="14">
        <v>1</v>
      </c>
      <c r="F26" s="11">
        <f t="shared" si="0"/>
        <v>3</v>
      </c>
      <c r="G26" s="13">
        <v>681</v>
      </c>
      <c r="H26" s="13">
        <v>3</v>
      </c>
      <c r="I26" s="13">
        <v>0</v>
      </c>
      <c r="J26" s="14">
        <v>1</v>
      </c>
      <c r="K26" s="11">
        <f t="shared" si="1"/>
        <v>4</v>
      </c>
      <c r="L26" s="35"/>
      <c r="M26" s="13"/>
    </row>
    <row r="27" customHeight="1" outlineLevel="1" spans="1:13">
      <c r="A27" s="12" t="s">
        <v>130</v>
      </c>
      <c r="B27" s="10"/>
      <c r="C27" s="13">
        <v>1</v>
      </c>
      <c r="D27" s="13">
        <v>0</v>
      </c>
      <c r="E27" s="14">
        <v>0</v>
      </c>
      <c r="F27" s="11">
        <f t="shared" si="0"/>
        <v>1</v>
      </c>
      <c r="G27" s="13">
        <v>62</v>
      </c>
      <c r="H27" s="13">
        <v>4</v>
      </c>
      <c r="I27" s="13">
        <v>1</v>
      </c>
      <c r="J27" s="14">
        <v>2</v>
      </c>
      <c r="K27" s="11">
        <f t="shared" si="1"/>
        <v>7</v>
      </c>
      <c r="L27" s="10"/>
      <c r="M27" s="13"/>
    </row>
    <row r="28" customHeight="1" spans="1:13">
      <c r="A28" s="12" t="s">
        <v>131</v>
      </c>
      <c r="B28" s="13">
        <v>15003</v>
      </c>
      <c r="C28" s="13">
        <v>1</v>
      </c>
      <c r="D28" s="13">
        <v>0</v>
      </c>
      <c r="E28" s="14">
        <v>0</v>
      </c>
      <c r="F28" s="11">
        <f t="shared" si="0"/>
        <v>1</v>
      </c>
      <c r="G28" s="13">
        <v>47</v>
      </c>
      <c r="H28" s="13">
        <v>8</v>
      </c>
      <c r="I28" s="13">
        <v>2</v>
      </c>
      <c r="J28" s="14">
        <v>5</v>
      </c>
      <c r="K28" s="11">
        <f t="shared" si="1"/>
        <v>15</v>
      </c>
      <c r="L28" s="13">
        <v>104</v>
      </c>
      <c r="M28" s="13"/>
    </row>
    <row r="29" customHeight="1" spans="1:13">
      <c r="A29" s="12" t="s">
        <v>132</v>
      </c>
      <c r="B29" s="13">
        <v>61046</v>
      </c>
      <c r="C29" s="13">
        <v>2</v>
      </c>
      <c r="D29" s="13">
        <v>0</v>
      </c>
      <c r="E29" s="14">
        <v>1</v>
      </c>
      <c r="F29" s="11">
        <f t="shared" si="0"/>
        <v>3</v>
      </c>
      <c r="G29" s="13">
        <v>158</v>
      </c>
      <c r="H29" s="13">
        <v>18</v>
      </c>
      <c r="I29" s="13">
        <v>3</v>
      </c>
      <c r="J29" s="14">
        <v>8</v>
      </c>
      <c r="K29" s="11">
        <f t="shared" si="1"/>
        <v>29</v>
      </c>
      <c r="L29" s="13">
        <v>36</v>
      </c>
      <c r="M29" s="13"/>
    </row>
    <row r="30" customHeight="1" spans="1:13">
      <c r="A30" s="12" t="s">
        <v>133</v>
      </c>
      <c r="B30" s="13">
        <v>61047</v>
      </c>
      <c r="C30" s="13">
        <v>2</v>
      </c>
      <c r="D30" s="13">
        <v>0</v>
      </c>
      <c r="E30" s="14">
        <v>1</v>
      </c>
      <c r="F30" s="11">
        <f t="shared" si="0"/>
        <v>3</v>
      </c>
      <c r="G30" s="13">
        <v>163</v>
      </c>
      <c r="H30" s="13">
        <v>0</v>
      </c>
      <c r="I30" s="13">
        <v>0</v>
      </c>
      <c r="J30" s="14">
        <v>0</v>
      </c>
      <c r="K30" s="11">
        <f t="shared" si="1"/>
        <v>0</v>
      </c>
      <c r="L30" s="13">
        <v>8</v>
      </c>
      <c r="M30" s="13"/>
    </row>
    <row r="31" customHeight="1" spans="1:13">
      <c r="A31" s="12" t="s">
        <v>134</v>
      </c>
      <c r="B31" s="13">
        <v>15014</v>
      </c>
      <c r="C31" s="13">
        <v>1</v>
      </c>
      <c r="D31" s="13">
        <v>0</v>
      </c>
      <c r="E31" s="14">
        <v>0</v>
      </c>
      <c r="F31" s="11">
        <f t="shared" si="0"/>
        <v>1</v>
      </c>
      <c r="G31" s="13">
        <v>45</v>
      </c>
      <c r="H31" s="13">
        <v>0</v>
      </c>
      <c r="I31" s="13">
        <v>0</v>
      </c>
      <c r="J31" s="14">
        <v>0</v>
      </c>
      <c r="K31" s="11">
        <f t="shared" si="1"/>
        <v>0</v>
      </c>
      <c r="L31" s="13">
        <v>24</v>
      </c>
      <c r="M31" s="13"/>
    </row>
    <row r="32" customHeight="1" spans="1:13">
      <c r="A32" s="12" t="s">
        <v>135</v>
      </c>
      <c r="B32" s="34">
        <v>15004</v>
      </c>
      <c r="C32" s="13">
        <f t="shared" ref="C32:E32" si="6">SUM(C33:C34)</f>
        <v>2</v>
      </c>
      <c r="D32" s="13">
        <f t="shared" si="6"/>
        <v>0</v>
      </c>
      <c r="E32" s="14">
        <f t="shared" si="6"/>
        <v>0</v>
      </c>
      <c r="F32" s="11">
        <f t="shared" si="0"/>
        <v>2</v>
      </c>
      <c r="G32" s="13">
        <f t="shared" ref="G32:J32" si="7">SUM(G33:G34)</f>
        <v>83</v>
      </c>
      <c r="H32" s="13">
        <f t="shared" si="7"/>
        <v>9</v>
      </c>
      <c r="I32" s="13">
        <f t="shared" si="7"/>
        <v>0</v>
      </c>
      <c r="J32" s="13">
        <f t="shared" si="7"/>
        <v>0</v>
      </c>
      <c r="K32" s="11">
        <f t="shared" si="1"/>
        <v>9</v>
      </c>
      <c r="L32" s="34">
        <v>34</v>
      </c>
      <c r="M32" s="13"/>
    </row>
    <row r="33" customHeight="1" outlineLevel="1" spans="1:13">
      <c r="A33" s="12" t="s">
        <v>136</v>
      </c>
      <c r="B33" s="35"/>
      <c r="C33" s="13">
        <v>1</v>
      </c>
      <c r="D33" s="13">
        <v>0</v>
      </c>
      <c r="E33" s="14">
        <v>0</v>
      </c>
      <c r="F33" s="11">
        <f t="shared" si="0"/>
        <v>1</v>
      </c>
      <c r="G33" s="13">
        <v>46</v>
      </c>
      <c r="H33" s="13">
        <v>0</v>
      </c>
      <c r="I33" s="13">
        <v>0</v>
      </c>
      <c r="J33" s="14">
        <v>0</v>
      </c>
      <c r="K33" s="11">
        <f t="shared" si="1"/>
        <v>0</v>
      </c>
      <c r="L33" s="35"/>
      <c r="M33" s="13"/>
    </row>
    <row r="34" customHeight="1" outlineLevel="1" spans="1:13">
      <c r="A34" s="12" t="s">
        <v>137</v>
      </c>
      <c r="B34" s="10"/>
      <c r="C34" s="13">
        <v>1</v>
      </c>
      <c r="D34" s="13">
        <v>0</v>
      </c>
      <c r="E34" s="14">
        <v>0</v>
      </c>
      <c r="F34" s="11">
        <f t="shared" si="0"/>
        <v>1</v>
      </c>
      <c r="G34" s="13">
        <v>37</v>
      </c>
      <c r="H34" s="13">
        <v>9</v>
      </c>
      <c r="I34" s="13">
        <v>0</v>
      </c>
      <c r="J34" s="14">
        <v>0</v>
      </c>
      <c r="K34" s="11">
        <f t="shared" si="1"/>
        <v>9</v>
      </c>
      <c r="L34" s="10"/>
      <c r="M34" s="13"/>
    </row>
    <row r="35" customHeight="1" spans="1:13">
      <c r="A35" s="12" t="s">
        <v>138</v>
      </c>
      <c r="B35" s="13">
        <v>61048</v>
      </c>
      <c r="C35" s="13">
        <v>2</v>
      </c>
      <c r="D35" s="13">
        <v>0</v>
      </c>
      <c r="E35" s="14">
        <v>0</v>
      </c>
      <c r="F35" s="11">
        <f t="shared" si="0"/>
        <v>2</v>
      </c>
      <c r="G35" s="13">
        <v>79</v>
      </c>
      <c r="H35" s="13">
        <v>0</v>
      </c>
      <c r="I35" s="13">
        <v>0</v>
      </c>
      <c r="J35" s="14">
        <v>0</v>
      </c>
      <c r="K35" s="11">
        <f t="shared" si="1"/>
        <v>0</v>
      </c>
      <c r="L35" s="13">
        <v>13</v>
      </c>
      <c r="M35" s="13"/>
    </row>
    <row r="36" customHeight="1" spans="1:13">
      <c r="A36" s="12" t="s">
        <v>139</v>
      </c>
      <c r="B36" s="13">
        <v>15005</v>
      </c>
      <c r="C36" s="13">
        <f t="shared" ref="C36:E36" si="8">SUM(C37:C68)</f>
        <v>73</v>
      </c>
      <c r="D36" s="13">
        <f t="shared" si="8"/>
        <v>9</v>
      </c>
      <c r="E36" s="14">
        <f t="shared" si="8"/>
        <v>24</v>
      </c>
      <c r="F36" s="11">
        <f t="shared" si="0"/>
        <v>106</v>
      </c>
      <c r="G36" s="13">
        <f t="shared" ref="G36:J36" si="9">SUM(G37:G68)</f>
        <v>1455</v>
      </c>
      <c r="H36" s="13">
        <f t="shared" si="9"/>
        <v>296</v>
      </c>
      <c r="I36" s="13">
        <f t="shared" si="9"/>
        <v>2</v>
      </c>
      <c r="J36" s="13">
        <f t="shared" si="9"/>
        <v>22</v>
      </c>
      <c r="K36" s="11">
        <f t="shared" si="1"/>
        <v>320</v>
      </c>
      <c r="L36" s="34">
        <v>1155</v>
      </c>
      <c r="M36" s="13"/>
    </row>
    <row r="37" customHeight="1" outlineLevel="1" spans="1:13">
      <c r="A37" s="12" t="s">
        <v>140</v>
      </c>
      <c r="B37" s="13"/>
      <c r="C37" s="13">
        <v>1</v>
      </c>
      <c r="D37" s="13">
        <v>0</v>
      </c>
      <c r="E37" s="14">
        <v>0</v>
      </c>
      <c r="F37" s="11">
        <f t="shared" si="0"/>
        <v>1</v>
      </c>
      <c r="G37" s="13">
        <v>5</v>
      </c>
      <c r="H37" s="13">
        <v>1</v>
      </c>
      <c r="I37" s="13">
        <v>0</v>
      </c>
      <c r="J37" s="14">
        <v>0</v>
      </c>
      <c r="K37" s="11">
        <f t="shared" si="1"/>
        <v>1</v>
      </c>
      <c r="L37" s="35"/>
      <c r="M37" s="13"/>
    </row>
    <row r="38" customHeight="1" outlineLevel="1" spans="1:13">
      <c r="A38" s="12" t="s">
        <v>141</v>
      </c>
      <c r="B38" s="13"/>
      <c r="C38" s="13">
        <v>1</v>
      </c>
      <c r="D38" s="13">
        <v>0</v>
      </c>
      <c r="E38" s="14">
        <v>0</v>
      </c>
      <c r="F38" s="11">
        <f t="shared" si="0"/>
        <v>1</v>
      </c>
      <c r="G38" s="13">
        <v>5</v>
      </c>
      <c r="H38" s="13">
        <v>0</v>
      </c>
      <c r="I38" s="13">
        <v>0</v>
      </c>
      <c r="J38" s="14">
        <v>0</v>
      </c>
      <c r="K38" s="11">
        <f t="shared" si="1"/>
        <v>0</v>
      </c>
      <c r="L38" s="35"/>
      <c r="M38" s="13"/>
    </row>
    <row r="39" customHeight="1" outlineLevel="1" spans="1:13">
      <c r="A39" s="12" t="s">
        <v>142</v>
      </c>
      <c r="B39" s="13"/>
      <c r="C39" s="13">
        <v>2</v>
      </c>
      <c r="D39" s="13">
        <v>0</v>
      </c>
      <c r="E39" s="14">
        <v>1</v>
      </c>
      <c r="F39" s="11">
        <f t="shared" si="0"/>
        <v>3</v>
      </c>
      <c r="G39" s="13">
        <v>108</v>
      </c>
      <c r="H39" s="13">
        <v>4</v>
      </c>
      <c r="I39" s="13">
        <v>0</v>
      </c>
      <c r="J39" s="14">
        <v>2</v>
      </c>
      <c r="K39" s="11">
        <f t="shared" si="1"/>
        <v>6</v>
      </c>
      <c r="L39" s="35"/>
      <c r="M39" s="13"/>
    </row>
    <row r="40" customHeight="1" outlineLevel="1" spans="1:13">
      <c r="A40" s="12" t="s">
        <v>143</v>
      </c>
      <c r="B40" s="13"/>
      <c r="C40" s="13">
        <v>1</v>
      </c>
      <c r="D40" s="13">
        <v>0</v>
      </c>
      <c r="E40" s="14">
        <v>0</v>
      </c>
      <c r="F40" s="11">
        <f t="shared" si="0"/>
        <v>1</v>
      </c>
      <c r="G40" s="13">
        <v>24</v>
      </c>
      <c r="H40" s="13">
        <v>5</v>
      </c>
      <c r="I40" s="13">
        <v>0</v>
      </c>
      <c r="J40" s="14">
        <v>0</v>
      </c>
      <c r="K40" s="11">
        <f t="shared" si="1"/>
        <v>5</v>
      </c>
      <c r="L40" s="35"/>
      <c r="M40" s="13"/>
    </row>
    <row r="41" customHeight="1" outlineLevel="1" spans="1:13">
      <c r="A41" s="12" t="s">
        <v>144</v>
      </c>
      <c r="B41" s="13"/>
      <c r="C41" s="13">
        <v>2</v>
      </c>
      <c r="D41" s="13">
        <v>0</v>
      </c>
      <c r="E41" s="14">
        <v>0</v>
      </c>
      <c r="F41" s="11">
        <f t="shared" si="0"/>
        <v>2</v>
      </c>
      <c r="G41" s="13">
        <v>71</v>
      </c>
      <c r="H41" s="13">
        <v>0</v>
      </c>
      <c r="I41" s="13">
        <v>0</v>
      </c>
      <c r="J41" s="14">
        <v>0</v>
      </c>
      <c r="K41" s="11">
        <f t="shared" si="1"/>
        <v>0</v>
      </c>
      <c r="L41" s="35"/>
      <c r="M41" s="13"/>
    </row>
    <row r="42" customHeight="1" outlineLevel="1" spans="1:13">
      <c r="A42" s="12" t="s">
        <v>145</v>
      </c>
      <c r="B42" s="13"/>
      <c r="C42" s="13">
        <v>1</v>
      </c>
      <c r="D42" s="13">
        <v>0</v>
      </c>
      <c r="E42" s="14">
        <v>0</v>
      </c>
      <c r="F42" s="11">
        <f t="shared" si="0"/>
        <v>1</v>
      </c>
      <c r="G42" s="13">
        <v>9</v>
      </c>
      <c r="H42" s="13">
        <v>3</v>
      </c>
      <c r="I42" s="13">
        <v>0</v>
      </c>
      <c r="J42" s="14">
        <v>0</v>
      </c>
      <c r="K42" s="11">
        <f t="shared" si="1"/>
        <v>3</v>
      </c>
      <c r="L42" s="35"/>
      <c r="M42" s="13"/>
    </row>
    <row r="43" customHeight="1" outlineLevel="1" spans="1:13">
      <c r="A43" s="12" t="s">
        <v>146</v>
      </c>
      <c r="B43" s="13"/>
      <c r="C43" s="13">
        <v>1</v>
      </c>
      <c r="D43" s="13">
        <v>0</v>
      </c>
      <c r="E43" s="14">
        <v>0</v>
      </c>
      <c r="F43" s="11">
        <f t="shared" si="0"/>
        <v>1</v>
      </c>
      <c r="G43" s="13">
        <v>13</v>
      </c>
      <c r="H43" s="13">
        <v>0</v>
      </c>
      <c r="I43" s="13">
        <v>0</v>
      </c>
      <c r="J43" s="14">
        <v>0</v>
      </c>
      <c r="K43" s="11">
        <f t="shared" si="1"/>
        <v>0</v>
      </c>
      <c r="L43" s="35"/>
      <c r="M43" s="13"/>
    </row>
    <row r="44" customHeight="1" outlineLevel="1" spans="1:13">
      <c r="A44" s="12" t="s">
        <v>147</v>
      </c>
      <c r="B44" s="13"/>
      <c r="C44" s="13">
        <v>6</v>
      </c>
      <c r="D44" s="13">
        <v>1</v>
      </c>
      <c r="E44" s="14">
        <v>3</v>
      </c>
      <c r="F44" s="11">
        <f t="shared" si="0"/>
        <v>10</v>
      </c>
      <c r="G44" s="13">
        <v>230</v>
      </c>
      <c r="H44" s="13">
        <v>109</v>
      </c>
      <c r="I44" s="13">
        <v>2</v>
      </c>
      <c r="J44" s="14">
        <v>5</v>
      </c>
      <c r="K44" s="11">
        <f t="shared" si="1"/>
        <v>116</v>
      </c>
      <c r="L44" s="35"/>
      <c r="M44" s="13"/>
    </row>
    <row r="45" customHeight="1" outlineLevel="1" spans="1:13">
      <c r="A45" s="12" t="s">
        <v>148</v>
      </c>
      <c r="B45" s="13"/>
      <c r="C45" s="13">
        <v>1</v>
      </c>
      <c r="D45" s="13">
        <v>0</v>
      </c>
      <c r="E45" s="14">
        <v>0</v>
      </c>
      <c r="F45" s="11">
        <f t="shared" si="0"/>
        <v>1</v>
      </c>
      <c r="G45" s="13">
        <v>41</v>
      </c>
      <c r="H45" s="13">
        <v>0</v>
      </c>
      <c r="I45" s="13">
        <v>0</v>
      </c>
      <c r="J45" s="14">
        <v>0</v>
      </c>
      <c r="K45" s="11">
        <f t="shared" si="1"/>
        <v>0</v>
      </c>
      <c r="L45" s="35"/>
      <c r="M45" s="13"/>
    </row>
    <row r="46" customHeight="1" outlineLevel="1" spans="1:13">
      <c r="A46" s="12" t="s">
        <v>149</v>
      </c>
      <c r="B46" s="13"/>
      <c r="C46" s="13">
        <v>1</v>
      </c>
      <c r="D46" s="13">
        <v>0</v>
      </c>
      <c r="E46" s="14">
        <v>0</v>
      </c>
      <c r="F46" s="11">
        <f t="shared" si="0"/>
        <v>1</v>
      </c>
      <c r="G46" s="13">
        <v>5</v>
      </c>
      <c r="H46" s="13">
        <v>0</v>
      </c>
      <c r="I46" s="13">
        <v>0</v>
      </c>
      <c r="J46" s="14">
        <v>0</v>
      </c>
      <c r="K46" s="11">
        <f t="shared" si="1"/>
        <v>0</v>
      </c>
      <c r="L46" s="35"/>
      <c r="M46" s="13"/>
    </row>
    <row r="47" customHeight="1" outlineLevel="1" spans="1:13">
      <c r="A47" s="12" t="s">
        <v>150</v>
      </c>
      <c r="B47" s="13"/>
      <c r="C47" s="13">
        <v>2</v>
      </c>
      <c r="D47" s="13">
        <v>0</v>
      </c>
      <c r="E47" s="14">
        <v>1</v>
      </c>
      <c r="F47" s="11">
        <f t="shared" si="0"/>
        <v>3</v>
      </c>
      <c r="G47" s="13">
        <v>42</v>
      </c>
      <c r="H47" s="13">
        <v>0</v>
      </c>
      <c r="I47" s="13">
        <v>0</v>
      </c>
      <c r="J47" s="14">
        <v>0</v>
      </c>
      <c r="K47" s="11">
        <f t="shared" si="1"/>
        <v>0</v>
      </c>
      <c r="L47" s="35"/>
      <c r="M47" s="13"/>
    </row>
    <row r="48" customHeight="1" outlineLevel="1" spans="1:13">
      <c r="A48" s="12" t="s">
        <v>151</v>
      </c>
      <c r="B48" s="13"/>
      <c r="C48" s="13">
        <v>1</v>
      </c>
      <c r="D48" s="13">
        <v>0</v>
      </c>
      <c r="E48" s="14">
        <v>0</v>
      </c>
      <c r="F48" s="11">
        <f t="shared" si="0"/>
        <v>1</v>
      </c>
      <c r="G48" s="13">
        <v>3</v>
      </c>
      <c r="H48" s="13">
        <v>0</v>
      </c>
      <c r="I48" s="13">
        <v>0</v>
      </c>
      <c r="J48" s="14">
        <v>0</v>
      </c>
      <c r="K48" s="11">
        <f t="shared" si="1"/>
        <v>0</v>
      </c>
      <c r="L48" s="35"/>
      <c r="M48" s="13"/>
    </row>
    <row r="49" customHeight="1" outlineLevel="1" spans="1:13">
      <c r="A49" s="12" t="s">
        <v>152</v>
      </c>
      <c r="B49" s="13"/>
      <c r="C49" s="13">
        <v>1</v>
      </c>
      <c r="D49" s="13">
        <v>0</v>
      </c>
      <c r="E49" s="14">
        <v>0</v>
      </c>
      <c r="F49" s="11">
        <f t="shared" si="0"/>
        <v>1</v>
      </c>
      <c r="G49" s="13">
        <v>9</v>
      </c>
      <c r="H49" s="13">
        <v>4</v>
      </c>
      <c r="I49" s="13">
        <v>0</v>
      </c>
      <c r="J49" s="14">
        <v>0</v>
      </c>
      <c r="K49" s="11">
        <f t="shared" si="1"/>
        <v>4</v>
      </c>
      <c r="L49" s="35"/>
      <c r="M49" s="13"/>
    </row>
    <row r="50" customHeight="1" outlineLevel="1" spans="1:13">
      <c r="A50" s="12" t="s">
        <v>153</v>
      </c>
      <c r="B50" s="13"/>
      <c r="C50" s="13">
        <v>2</v>
      </c>
      <c r="D50" s="13">
        <v>0</v>
      </c>
      <c r="E50" s="14">
        <v>1</v>
      </c>
      <c r="F50" s="11">
        <f t="shared" si="0"/>
        <v>3</v>
      </c>
      <c r="G50" s="13">
        <v>30</v>
      </c>
      <c r="H50" s="13">
        <v>0</v>
      </c>
      <c r="I50" s="13">
        <v>0</v>
      </c>
      <c r="J50" s="14">
        <v>0</v>
      </c>
      <c r="K50" s="11">
        <f t="shared" si="1"/>
        <v>0</v>
      </c>
      <c r="L50" s="35"/>
      <c r="M50" s="13"/>
    </row>
    <row r="51" customHeight="1" outlineLevel="1" spans="1:13">
      <c r="A51" s="12" t="s">
        <v>154</v>
      </c>
      <c r="B51" s="13"/>
      <c r="C51" s="13">
        <v>6</v>
      </c>
      <c r="D51" s="13">
        <v>1</v>
      </c>
      <c r="E51" s="14">
        <v>3</v>
      </c>
      <c r="F51" s="11">
        <f t="shared" si="0"/>
        <v>10</v>
      </c>
      <c r="G51" s="13">
        <v>168</v>
      </c>
      <c r="H51" s="13">
        <v>44</v>
      </c>
      <c r="I51" s="13">
        <v>0</v>
      </c>
      <c r="J51" s="14">
        <v>5</v>
      </c>
      <c r="K51" s="11">
        <f t="shared" si="1"/>
        <v>49</v>
      </c>
      <c r="L51" s="35"/>
      <c r="M51" s="13"/>
    </row>
    <row r="52" customHeight="1" outlineLevel="1" spans="1:13">
      <c r="A52" s="12" t="s">
        <v>155</v>
      </c>
      <c r="B52" s="13"/>
      <c r="C52" s="13">
        <v>1</v>
      </c>
      <c r="D52" s="13">
        <v>0</v>
      </c>
      <c r="E52" s="14">
        <v>0</v>
      </c>
      <c r="F52" s="11">
        <f t="shared" si="0"/>
        <v>1</v>
      </c>
      <c r="G52" s="13">
        <v>1</v>
      </c>
      <c r="H52" s="13">
        <v>0</v>
      </c>
      <c r="I52" s="13">
        <v>0</v>
      </c>
      <c r="J52" s="14">
        <v>0</v>
      </c>
      <c r="K52" s="11">
        <f t="shared" si="1"/>
        <v>0</v>
      </c>
      <c r="L52" s="35"/>
      <c r="M52" s="13"/>
    </row>
    <row r="53" customHeight="1" outlineLevel="1" spans="1:13">
      <c r="A53" s="12" t="s">
        <v>156</v>
      </c>
      <c r="B53" s="13"/>
      <c r="C53" s="13">
        <v>1</v>
      </c>
      <c r="D53" s="13">
        <v>0</v>
      </c>
      <c r="E53" s="14">
        <v>0</v>
      </c>
      <c r="F53" s="11">
        <f t="shared" si="0"/>
        <v>1</v>
      </c>
      <c r="G53" s="13">
        <v>5</v>
      </c>
      <c r="H53" s="13">
        <v>0</v>
      </c>
      <c r="I53" s="13">
        <v>0</v>
      </c>
      <c r="J53" s="14">
        <v>0</v>
      </c>
      <c r="K53" s="11">
        <f t="shared" si="1"/>
        <v>0</v>
      </c>
      <c r="L53" s="35"/>
      <c r="M53" s="13"/>
    </row>
    <row r="54" customHeight="1" outlineLevel="1" spans="1:13">
      <c r="A54" s="12" t="s">
        <v>157</v>
      </c>
      <c r="B54" s="13"/>
      <c r="C54" s="13">
        <v>3</v>
      </c>
      <c r="D54" s="13">
        <v>1</v>
      </c>
      <c r="E54" s="14">
        <v>1</v>
      </c>
      <c r="F54" s="11">
        <f t="shared" si="0"/>
        <v>5</v>
      </c>
      <c r="G54" s="13">
        <v>13</v>
      </c>
      <c r="H54" s="13">
        <v>13</v>
      </c>
      <c r="I54" s="13">
        <v>0</v>
      </c>
      <c r="J54" s="14">
        <v>0</v>
      </c>
      <c r="K54" s="11">
        <f t="shared" si="1"/>
        <v>13</v>
      </c>
      <c r="L54" s="35"/>
      <c r="M54" s="13" t="s">
        <v>158</v>
      </c>
    </row>
    <row r="55" customHeight="1" outlineLevel="1" spans="1:13">
      <c r="A55" s="12" t="s">
        <v>159</v>
      </c>
      <c r="B55" s="13"/>
      <c r="C55" s="13">
        <v>3</v>
      </c>
      <c r="D55" s="13">
        <v>1</v>
      </c>
      <c r="E55" s="14">
        <v>1</v>
      </c>
      <c r="F55" s="11">
        <f t="shared" si="0"/>
        <v>5</v>
      </c>
      <c r="G55" s="13">
        <v>63</v>
      </c>
      <c r="H55" s="13">
        <v>0</v>
      </c>
      <c r="I55" s="13">
        <v>0</v>
      </c>
      <c r="J55" s="14">
        <v>0</v>
      </c>
      <c r="K55" s="11">
        <f t="shared" si="1"/>
        <v>0</v>
      </c>
      <c r="L55" s="35"/>
      <c r="M55" s="13"/>
    </row>
    <row r="56" customHeight="1" outlineLevel="1" spans="1:13">
      <c r="A56" s="12" t="s">
        <v>160</v>
      </c>
      <c r="B56" s="13"/>
      <c r="C56" s="13">
        <v>1</v>
      </c>
      <c r="D56" s="13">
        <v>0</v>
      </c>
      <c r="E56" s="14">
        <v>0</v>
      </c>
      <c r="F56" s="11">
        <f t="shared" si="0"/>
        <v>1</v>
      </c>
      <c r="G56" s="13">
        <v>1</v>
      </c>
      <c r="H56" s="13">
        <v>0</v>
      </c>
      <c r="I56" s="13">
        <v>0</v>
      </c>
      <c r="J56" s="14">
        <v>0</v>
      </c>
      <c r="K56" s="11">
        <f t="shared" si="1"/>
        <v>0</v>
      </c>
      <c r="L56" s="35"/>
      <c r="M56" s="13"/>
    </row>
    <row r="57" customHeight="1" outlineLevel="1" spans="1:13">
      <c r="A57" s="12" t="s">
        <v>161</v>
      </c>
      <c r="B57" s="13"/>
      <c r="C57" s="13">
        <v>6</v>
      </c>
      <c r="D57" s="13">
        <v>1</v>
      </c>
      <c r="E57" s="14">
        <v>3</v>
      </c>
      <c r="F57" s="11">
        <f t="shared" si="0"/>
        <v>10</v>
      </c>
      <c r="G57" s="13">
        <v>188</v>
      </c>
      <c r="H57" s="13">
        <v>24</v>
      </c>
      <c r="I57" s="13">
        <v>0</v>
      </c>
      <c r="J57" s="14">
        <v>5</v>
      </c>
      <c r="K57" s="11">
        <f t="shared" si="1"/>
        <v>29</v>
      </c>
      <c r="L57" s="35"/>
      <c r="M57" s="13"/>
    </row>
    <row r="58" customHeight="1" outlineLevel="1" spans="1:13">
      <c r="A58" s="12" t="s">
        <v>162</v>
      </c>
      <c r="B58" s="13"/>
      <c r="C58" s="13">
        <v>1</v>
      </c>
      <c r="D58" s="13">
        <v>0</v>
      </c>
      <c r="E58" s="14">
        <v>0</v>
      </c>
      <c r="F58" s="11">
        <f t="shared" si="0"/>
        <v>1</v>
      </c>
      <c r="G58" s="13">
        <v>16</v>
      </c>
      <c r="H58" s="13">
        <v>0</v>
      </c>
      <c r="I58" s="13">
        <v>0</v>
      </c>
      <c r="J58" s="14">
        <v>0</v>
      </c>
      <c r="K58" s="11">
        <f t="shared" si="1"/>
        <v>0</v>
      </c>
      <c r="L58" s="35"/>
      <c r="M58" s="13"/>
    </row>
    <row r="59" customHeight="1" outlineLevel="1" spans="1:13">
      <c r="A59" s="12" t="s">
        <v>163</v>
      </c>
      <c r="B59" s="13"/>
      <c r="C59" s="13">
        <v>1</v>
      </c>
      <c r="D59" s="13">
        <v>0</v>
      </c>
      <c r="E59" s="14">
        <v>0</v>
      </c>
      <c r="F59" s="11">
        <f t="shared" si="0"/>
        <v>1</v>
      </c>
      <c r="G59" s="13">
        <v>15</v>
      </c>
      <c r="H59" s="13">
        <v>0</v>
      </c>
      <c r="I59" s="13">
        <v>0</v>
      </c>
      <c r="J59" s="14">
        <v>0</v>
      </c>
      <c r="K59" s="11">
        <f t="shared" si="1"/>
        <v>0</v>
      </c>
      <c r="L59" s="35"/>
      <c r="M59" s="13"/>
    </row>
    <row r="60" customHeight="1" outlineLevel="1" spans="1:13">
      <c r="A60" s="12" t="s">
        <v>164</v>
      </c>
      <c r="B60" s="13"/>
      <c r="C60" s="13">
        <v>1</v>
      </c>
      <c r="D60" s="13">
        <v>0</v>
      </c>
      <c r="E60" s="14">
        <v>0</v>
      </c>
      <c r="F60" s="11">
        <f t="shared" si="0"/>
        <v>1</v>
      </c>
      <c r="G60" s="13">
        <v>9</v>
      </c>
      <c r="H60" s="13">
        <v>0</v>
      </c>
      <c r="I60" s="13">
        <v>0</v>
      </c>
      <c r="J60" s="14">
        <v>0</v>
      </c>
      <c r="K60" s="11">
        <f t="shared" si="1"/>
        <v>0</v>
      </c>
      <c r="L60" s="35"/>
      <c r="M60" s="13"/>
    </row>
    <row r="61" customHeight="1" outlineLevel="1" spans="1:13">
      <c r="A61" s="12" t="s">
        <v>165</v>
      </c>
      <c r="B61" s="13"/>
      <c r="C61" s="13">
        <v>6</v>
      </c>
      <c r="D61" s="13">
        <v>1</v>
      </c>
      <c r="E61" s="14">
        <v>3</v>
      </c>
      <c r="F61" s="11">
        <f t="shared" si="0"/>
        <v>10</v>
      </c>
      <c r="G61" s="13">
        <v>81</v>
      </c>
      <c r="H61" s="13">
        <v>37</v>
      </c>
      <c r="I61" s="13">
        <v>0</v>
      </c>
      <c r="J61" s="14">
        <v>3</v>
      </c>
      <c r="K61" s="11">
        <f t="shared" si="1"/>
        <v>40</v>
      </c>
      <c r="L61" s="35"/>
      <c r="M61" s="13"/>
    </row>
    <row r="62" customHeight="1" outlineLevel="1" spans="1:13">
      <c r="A62" s="12" t="s">
        <v>166</v>
      </c>
      <c r="B62" s="13"/>
      <c r="C62" s="13">
        <v>9</v>
      </c>
      <c r="D62" s="13">
        <v>2</v>
      </c>
      <c r="E62" s="14">
        <v>4</v>
      </c>
      <c r="F62" s="11">
        <f t="shared" si="0"/>
        <v>15</v>
      </c>
      <c r="G62" s="13">
        <v>12</v>
      </c>
      <c r="H62" s="13">
        <v>12</v>
      </c>
      <c r="I62" s="13">
        <v>0</v>
      </c>
      <c r="J62" s="14">
        <v>0</v>
      </c>
      <c r="K62" s="11">
        <f t="shared" si="1"/>
        <v>12</v>
      </c>
      <c r="L62" s="35"/>
      <c r="M62" s="13" t="s">
        <v>167</v>
      </c>
    </row>
    <row r="63" customHeight="1" outlineLevel="1" spans="1:13">
      <c r="A63" s="12" t="s">
        <v>168</v>
      </c>
      <c r="B63" s="13"/>
      <c r="C63" s="13">
        <v>1</v>
      </c>
      <c r="D63" s="13">
        <v>0</v>
      </c>
      <c r="E63" s="14">
        <v>0</v>
      </c>
      <c r="F63" s="11">
        <f t="shared" si="0"/>
        <v>1</v>
      </c>
      <c r="G63" s="13">
        <v>10</v>
      </c>
      <c r="H63" s="13">
        <v>0</v>
      </c>
      <c r="I63" s="13">
        <v>0</v>
      </c>
      <c r="J63" s="14">
        <v>0</v>
      </c>
      <c r="K63" s="11">
        <f t="shared" si="1"/>
        <v>0</v>
      </c>
      <c r="L63" s="35"/>
      <c r="M63" s="13"/>
    </row>
    <row r="64" customHeight="1" outlineLevel="1" spans="1:13">
      <c r="A64" s="12" t="s">
        <v>169</v>
      </c>
      <c r="B64" s="13"/>
      <c r="C64" s="13">
        <v>1</v>
      </c>
      <c r="D64" s="13">
        <v>0</v>
      </c>
      <c r="E64" s="14">
        <v>0</v>
      </c>
      <c r="F64" s="11">
        <f t="shared" si="0"/>
        <v>1</v>
      </c>
      <c r="G64" s="13">
        <v>34</v>
      </c>
      <c r="H64" s="13">
        <v>0</v>
      </c>
      <c r="I64" s="13">
        <v>0</v>
      </c>
      <c r="J64" s="14">
        <v>0</v>
      </c>
      <c r="K64" s="11">
        <f t="shared" si="1"/>
        <v>0</v>
      </c>
      <c r="L64" s="35"/>
      <c r="M64" s="13"/>
    </row>
    <row r="65" customHeight="1" outlineLevel="1" spans="1:13">
      <c r="A65" s="12" t="s">
        <v>170</v>
      </c>
      <c r="B65" s="13"/>
      <c r="C65" s="13">
        <v>1</v>
      </c>
      <c r="D65" s="13">
        <v>0</v>
      </c>
      <c r="E65" s="14">
        <v>0</v>
      </c>
      <c r="F65" s="11">
        <f t="shared" si="0"/>
        <v>1</v>
      </c>
      <c r="G65" s="13">
        <v>11</v>
      </c>
      <c r="H65" s="13">
        <v>0</v>
      </c>
      <c r="I65" s="13">
        <v>0</v>
      </c>
      <c r="J65" s="14">
        <v>0</v>
      </c>
      <c r="K65" s="11">
        <f t="shared" si="1"/>
        <v>0</v>
      </c>
      <c r="L65" s="35"/>
      <c r="M65" s="13"/>
    </row>
    <row r="66" customHeight="1" outlineLevel="1" spans="1:13">
      <c r="A66" s="12" t="s">
        <v>171</v>
      </c>
      <c r="B66" s="13"/>
      <c r="C66" s="13">
        <v>1</v>
      </c>
      <c r="D66" s="13">
        <v>0</v>
      </c>
      <c r="E66" s="14">
        <v>0</v>
      </c>
      <c r="F66" s="11">
        <f t="shared" si="0"/>
        <v>1</v>
      </c>
      <c r="G66" s="13">
        <v>29</v>
      </c>
      <c r="H66" s="13">
        <v>0</v>
      </c>
      <c r="I66" s="13">
        <v>0</v>
      </c>
      <c r="J66" s="14">
        <v>0</v>
      </c>
      <c r="K66" s="11">
        <f t="shared" si="1"/>
        <v>0</v>
      </c>
      <c r="L66" s="35"/>
      <c r="M66" s="13"/>
    </row>
    <row r="67" customHeight="1" outlineLevel="1" spans="1:13">
      <c r="A67" s="12" t="s">
        <v>172</v>
      </c>
      <c r="B67" s="13"/>
      <c r="C67" s="13">
        <v>1</v>
      </c>
      <c r="D67" s="13">
        <v>0</v>
      </c>
      <c r="E67" s="14">
        <v>0</v>
      </c>
      <c r="F67" s="11">
        <f t="shared" si="0"/>
        <v>1</v>
      </c>
      <c r="G67" s="13">
        <v>36</v>
      </c>
      <c r="H67" s="13">
        <v>35</v>
      </c>
      <c r="I67" s="13">
        <v>0</v>
      </c>
      <c r="J67" s="14">
        <v>0</v>
      </c>
      <c r="K67" s="11">
        <f t="shared" si="1"/>
        <v>35</v>
      </c>
      <c r="L67" s="35"/>
      <c r="M67" s="13"/>
    </row>
    <row r="68" customHeight="1" outlineLevel="1" spans="1:13">
      <c r="A68" s="12" t="s">
        <v>173</v>
      </c>
      <c r="B68" s="13"/>
      <c r="C68" s="13">
        <v>6</v>
      </c>
      <c r="D68" s="13">
        <v>1</v>
      </c>
      <c r="E68" s="14">
        <v>3</v>
      </c>
      <c r="F68" s="11">
        <f t="shared" si="0"/>
        <v>10</v>
      </c>
      <c r="G68" s="13">
        <v>168</v>
      </c>
      <c r="H68" s="13">
        <v>5</v>
      </c>
      <c r="I68" s="13">
        <v>0</v>
      </c>
      <c r="J68" s="14">
        <v>2</v>
      </c>
      <c r="K68" s="11">
        <f t="shared" si="1"/>
        <v>7</v>
      </c>
      <c r="L68" s="10"/>
      <c r="M68" s="13"/>
    </row>
    <row r="69" customHeight="1" spans="1:13">
      <c r="A69" s="12" t="s">
        <v>174</v>
      </c>
      <c r="B69" s="13"/>
      <c r="C69" s="13">
        <v>2</v>
      </c>
      <c r="D69" s="13">
        <v>0</v>
      </c>
      <c r="E69" s="14">
        <v>1</v>
      </c>
      <c r="F69" s="11">
        <f t="shared" si="0"/>
        <v>3</v>
      </c>
      <c r="G69" s="13">
        <v>7</v>
      </c>
      <c r="H69" s="13">
        <v>0</v>
      </c>
      <c r="I69" s="13">
        <v>0</v>
      </c>
      <c r="J69" s="14">
        <v>0</v>
      </c>
      <c r="K69" s="11">
        <f t="shared" si="1"/>
        <v>0</v>
      </c>
      <c r="L69" s="13">
        <v>8</v>
      </c>
      <c r="M69" s="13"/>
    </row>
    <row r="70" customHeight="1" spans="1:13">
      <c r="A70" s="12" t="s">
        <v>175</v>
      </c>
      <c r="B70" s="13"/>
      <c r="C70" s="13">
        <v>9</v>
      </c>
      <c r="D70" s="13">
        <v>2</v>
      </c>
      <c r="E70" s="14">
        <v>4</v>
      </c>
      <c r="F70" s="11">
        <f t="shared" si="0"/>
        <v>15</v>
      </c>
      <c r="G70" s="13">
        <v>359</v>
      </c>
      <c r="H70" s="13">
        <v>0</v>
      </c>
      <c r="I70" s="13">
        <v>0</v>
      </c>
      <c r="J70" s="14">
        <v>0</v>
      </c>
      <c r="K70" s="11">
        <f t="shared" si="1"/>
        <v>0</v>
      </c>
      <c r="L70" s="13">
        <v>301</v>
      </c>
      <c r="M70" s="13"/>
    </row>
    <row r="71" customHeight="1" spans="1:13">
      <c r="A71" s="12" t="s">
        <v>176</v>
      </c>
      <c r="B71" s="13"/>
      <c r="C71" s="13">
        <v>2</v>
      </c>
      <c r="D71" s="13">
        <v>0</v>
      </c>
      <c r="E71" s="14">
        <v>1</v>
      </c>
      <c r="F71" s="11">
        <f t="shared" si="0"/>
        <v>3</v>
      </c>
      <c r="G71" s="13">
        <v>134</v>
      </c>
      <c r="H71" s="13">
        <v>20</v>
      </c>
      <c r="I71" s="13">
        <v>2</v>
      </c>
      <c r="J71" s="14">
        <v>9</v>
      </c>
      <c r="K71" s="11">
        <f t="shared" si="1"/>
        <v>31</v>
      </c>
      <c r="L71" s="13">
        <v>48</v>
      </c>
      <c r="M71" s="13"/>
    </row>
    <row r="72" customHeight="1" spans="1:13">
      <c r="A72" s="12" t="s">
        <v>177</v>
      </c>
      <c r="B72" s="13"/>
      <c r="C72" s="13">
        <v>2</v>
      </c>
      <c r="D72" s="13">
        <v>0</v>
      </c>
      <c r="E72" s="14">
        <v>0</v>
      </c>
      <c r="F72" s="11">
        <f t="shared" si="0"/>
        <v>2</v>
      </c>
      <c r="G72" s="13">
        <v>126</v>
      </c>
      <c r="H72" s="13">
        <v>0</v>
      </c>
      <c r="I72" s="13">
        <v>0</v>
      </c>
      <c r="J72" s="14">
        <v>0</v>
      </c>
      <c r="K72" s="11">
        <f t="shared" si="1"/>
        <v>0</v>
      </c>
      <c r="L72" s="13">
        <v>9</v>
      </c>
      <c r="M72" s="13"/>
    </row>
    <row r="73" customHeight="1" spans="1:13">
      <c r="A73" s="12" t="s">
        <v>178</v>
      </c>
      <c r="B73" s="13"/>
      <c r="C73" s="13">
        <v>1</v>
      </c>
      <c r="D73" s="13">
        <v>0</v>
      </c>
      <c r="E73" s="14">
        <v>0</v>
      </c>
      <c r="F73" s="11">
        <f t="shared" si="0"/>
        <v>1</v>
      </c>
      <c r="G73" s="13">
        <v>64</v>
      </c>
      <c r="H73" s="13">
        <v>4</v>
      </c>
      <c r="I73" s="13">
        <v>0</v>
      </c>
      <c r="J73" s="14">
        <v>1</v>
      </c>
      <c r="K73" s="11">
        <f t="shared" si="1"/>
        <v>5</v>
      </c>
      <c r="L73" s="13">
        <v>195</v>
      </c>
      <c r="M73" s="13"/>
    </row>
    <row r="74" customHeight="1" spans="1:13">
      <c r="A74" s="12" t="s">
        <v>179</v>
      </c>
      <c r="B74" s="13"/>
      <c r="C74" s="13">
        <v>1</v>
      </c>
      <c r="D74" s="13">
        <v>0</v>
      </c>
      <c r="E74" s="14">
        <v>0</v>
      </c>
      <c r="F74" s="11">
        <f t="shared" si="0"/>
        <v>1</v>
      </c>
      <c r="G74" s="13">
        <v>66</v>
      </c>
      <c r="H74" s="13">
        <v>7</v>
      </c>
      <c r="I74" s="13">
        <v>0</v>
      </c>
      <c r="J74" s="14">
        <v>4</v>
      </c>
      <c r="K74" s="11">
        <f t="shared" si="1"/>
        <v>11</v>
      </c>
      <c r="L74" s="13">
        <v>138</v>
      </c>
      <c r="M74" s="13"/>
    </row>
    <row r="75" customHeight="1" spans="1:13">
      <c r="A75" s="12" t="s">
        <v>180</v>
      </c>
      <c r="B75" s="13"/>
      <c r="C75" s="13">
        <v>2</v>
      </c>
      <c r="D75" s="13">
        <v>0</v>
      </c>
      <c r="E75" s="14">
        <v>1</v>
      </c>
      <c r="F75" s="11">
        <f t="shared" si="0"/>
        <v>3</v>
      </c>
      <c r="G75" s="13">
        <v>165</v>
      </c>
      <c r="H75" s="13">
        <v>2</v>
      </c>
      <c r="I75" s="13">
        <v>0</v>
      </c>
      <c r="J75" s="14">
        <v>1</v>
      </c>
      <c r="K75" s="11">
        <f t="shared" si="1"/>
        <v>3</v>
      </c>
      <c r="L75" s="13">
        <v>29</v>
      </c>
      <c r="M75" s="13"/>
    </row>
    <row r="76" customHeight="1" spans="1:13">
      <c r="A76" s="12" t="s">
        <v>181</v>
      </c>
      <c r="B76" s="13"/>
      <c r="C76" s="13">
        <v>2</v>
      </c>
      <c r="D76" s="13">
        <v>0</v>
      </c>
      <c r="E76" s="14">
        <v>1</v>
      </c>
      <c r="F76" s="11">
        <f t="shared" si="0"/>
        <v>3</v>
      </c>
      <c r="G76" s="13">
        <v>122</v>
      </c>
      <c r="H76" s="13">
        <v>15</v>
      </c>
      <c r="I76" s="13">
        <v>1</v>
      </c>
      <c r="J76" s="14">
        <v>8</v>
      </c>
      <c r="K76" s="11">
        <f t="shared" si="1"/>
        <v>24</v>
      </c>
      <c r="L76" s="13">
        <v>3</v>
      </c>
      <c r="M76" s="13"/>
    </row>
    <row r="77" customHeight="1" spans="1:13">
      <c r="A77" s="12" t="s">
        <v>182</v>
      </c>
      <c r="B77" s="13"/>
      <c r="C77" s="13">
        <v>2</v>
      </c>
      <c r="D77" s="13">
        <v>0</v>
      </c>
      <c r="E77" s="14">
        <v>0</v>
      </c>
      <c r="F77" s="11">
        <f t="shared" si="0"/>
        <v>2</v>
      </c>
      <c r="G77" s="13">
        <v>114</v>
      </c>
      <c r="H77" s="13">
        <v>4</v>
      </c>
      <c r="I77" s="13">
        <v>1</v>
      </c>
      <c r="J77" s="14">
        <v>2</v>
      </c>
      <c r="K77" s="11">
        <f t="shared" si="1"/>
        <v>7</v>
      </c>
      <c r="L77" s="13">
        <v>21</v>
      </c>
      <c r="M77" s="13"/>
    </row>
    <row r="78" customHeight="1" spans="1:13">
      <c r="A78" s="12" t="s">
        <v>183</v>
      </c>
      <c r="B78" s="13"/>
      <c r="C78" s="13">
        <v>2</v>
      </c>
      <c r="D78" s="13">
        <v>0</v>
      </c>
      <c r="E78" s="14">
        <v>0</v>
      </c>
      <c r="F78" s="11">
        <f t="shared" si="0"/>
        <v>2</v>
      </c>
      <c r="G78" s="13">
        <v>77</v>
      </c>
      <c r="H78" s="13">
        <v>0</v>
      </c>
      <c r="I78" s="13">
        <v>0</v>
      </c>
      <c r="J78" s="14">
        <v>0</v>
      </c>
      <c r="K78" s="11">
        <f t="shared" si="1"/>
        <v>0</v>
      </c>
      <c r="L78" s="13">
        <v>8</v>
      </c>
      <c r="M78" s="13"/>
    </row>
    <row r="79" customHeight="1" spans="1:13">
      <c r="A79" s="12" t="s">
        <v>184</v>
      </c>
      <c r="B79" s="13"/>
      <c r="C79" s="13">
        <v>1</v>
      </c>
      <c r="D79" s="13">
        <v>0</v>
      </c>
      <c r="E79" s="14">
        <v>0</v>
      </c>
      <c r="F79" s="11">
        <f t="shared" si="0"/>
        <v>1</v>
      </c>
      <c r="G79" s="13">
        <v>19</v>
      </c>
      <c r="H79" s="13">
        <v>5</v>
      </c>
      <c r="I79" s="13">
        <v>0</v>
      </c>
      <c r="J79" s="14">
        <v>0</v>
      </c>
      <c r="K79" s="11">
        <f t="shared" si="1"/>
        <v>5</v>
      </c>
      <c r="L79" s="13">
        <v>90</v>
      </c>
      <c r="M79" s="13"/>
    </row>
    <row r="80" customHeight="1" spans="1:13">
      <c r="A80" s="12" t="s">
        <v>185</v>
      </c>
      <c r="B80" s="13"/>
      <c r="C80" s="13">
        <v>1</v>
      </c>
      <c r="D80" s="13">
        <v>0</v>
      </c>
      <c r="E80" s="14">
        <v>0</v>
      </c>
      <c r="F80" s="11">
        <f t="shared" si="0"/>
        <v>1</v>
      </c>
      <c r="G80" s="13">
        <v>15</v>
      </c>
      <c r="H80" s="13">
        <v>3</v>
      </c>
      <c r="I80" s="13">
        <v>0</v>
      </c>
      <c r="J80" s="14">
        <v>1</v>
      </c>
      <c r="K80" s="11">
        <f t="shared" si="1"/>
        <v>4</v>
      </c>
      <c r="L80" s="13">
        <v>2</v>
      </c>
      <c r="M80" s="13"/>
    </row>
    <row r="81" customHeight="1" spans="1:13">
      <c r="A81" s="25"/>
      <c r="B81" s="26"/>
      <c r="C81" s="26"/>
      <c r="D81" s="26"/>
      <c r="E81" s="27"/>
      <c r="F81" s="7"/>
      <c r="G81" s="26"/>
      <c r="H81" s="26"/>
      <c r="I81" s="26"/>
      <c r="J81" s="7"/>
      <c r="K81" s="7"/>
      <c r="L81" s="26"/>
      <c r="M81" s="26"/>
    </row>
    <row r="82" customHeight="1" spans="1:13">
      <c r="A82" s="38" t="s">
        <v>186</v>
      </c>
      <c r="B82" s="20"/>
      <c r="C82" s="20"/>
      <c r="D82" s="20"/>
      <c r="E82" s="20"/>
      <c r="F82" s="20"/>
      <c r="G82" s="20"/>
      <c r="H82" s="21"/>
      <c r="I82" s="39" t="s">
        <v>187</v>
      </c>
      <c r="J82" s="5"/>
      <c r="K82" s="5"/>
      <c r="L82" s="5"/>
      <c r="M82" s="6"/>
    </row>
    <row r="83" customHeight="1" spans="1:13">
      <c r="A83" s="22"/>
      <c r="B83" s="23"/>
      <c r="C83" s="23"/>
      <c r="D83" s="23"/>
      <c r="E83" s="23"/>
      <c r="F83" s="23"/>
      <c r="G83" s="23"/>
      <c r="H83" s="24"/>
      <c r="I83" s="39" t="s">
        <v>188</v>
      </c>
      <c r="J83" s="5"/>
      <c r="K83" s="5"/>
      <c r="L83" s="5"/>
      <c r="M83" s="6"/>
    </row>
    <row r="84" customHeight="1" spans="1:13">
      <c r="A84" s="8" t="s">
        <v>37</v>
      </c>
      <c r="B84" s="8" t="s">
        <v>38</v>
      </c>
      <c r="C84" s="9" t="s">
        <v>39</v>
      </c>
      <c r="D84" s="5"/>
      <c r="E84" s="5"/>
      <c r="F84" s="6"/>
      <c r="G84" s="8" t="s">
        <v>40</v>
      </c>
      <c r="H84" s="9" t="s">
        <v>41</v>
      </c>
      <c r="I84" s="5"/>
      <c r="J84" s="5"/>
      <c r="K84" s="6"/>
      <c r="L84" s="8" t="s">
        <v>77</v>
      </c>
      <c r="M84" s="29" t="s">
        <v>110</v>
      </c>
    </row>
    <row r="85" ht="26" customHeight="1" spans="1:13">
      <c r="A85" s="10"/>
      <c r="B85" s="10"/>
      <c r="C85" s="11" t="s">
        <v>43</v>
      </c>
      <c r="D85" s="11" t="s">
        <v>44</v>
      </c>
      <c r="E85" s="11" t="s">
        <v>52</v>
      </c>
      <c r="F85" s="11" t="s">
        <v>45</v>
      </c>
      <c r="G85" s="10"/>
      <c r="H85" s="11" t="s">
        <v>43</v>
      </c>
      <c r="I85" s="11" t="s">
        <v>44</v>
      </c>
      <c r="J85" s="11" t="s">
        <v>52</v>
      </c>
      <c r="K85" s="11" t="s">
        <v>45</v>
      </c>
      <c r="L85" s="10"/>
    </row>
    <row r="86" customHeight="1" spans="1:13">
      <c r="A86" s="12" t="s">
        <v>189</v>
      </c>
      <c r="B86" s="34">
        <v>14021</v>
      </c>
      <c r="C86" s="13">
        <f t="shared" ref="C86:K86" si="10">SUM(C87:C94)</f>
        <v>55</v>
      </c>
      <c r="D86" s="13">
        <f t="shared" si="10"/>
        <v>12</v>
      </c>
      <c r="E86" s="14">
        <f t="shared" si="10"/>
        <v>27</v>
      </c>
      <c r="F86" s="11">
        <f t="shared" si="10"/>
        <v>94</v>
      </c>
      <c r="G86" s="13">
        <f t="shared" si="10"/>
        <v>2871</v>
      </c>
      <c r="H86" s="13">
        <f t="shared" si="10"/>
        <v>231</v>
      </c>
      <c r="I86" s="13">
        <f t="shared" si="10"/>
        <v>15</v>
      </c>
      <c r="J86" s="13">
        <f t="shared" si="10"/>
        <v>111</v>
      </c>
      <c r="K86" s="11">
        <f t="shared" si="10"/>
        <v>357</v>
      </c>
      <c r="L86" s="34">
        <v>2317</v>
      </c>
      <c r="M86" s="40"/>
    </row>
    <row r="87" customHeight="1" outlineLevel="1" spans="1:13">
      <c r="A87" s="12" t="s">
        <v>190</v>
      </c>
      <c r="B87" s="35"/>
      <c r="C87" s="13">
        <v>3</v>
      </c>
      <c r="D87" s="13" t="s">
        <v>47</v>
      </c>
      <c r="E87" s="14">
        <v>1</v>
      </c>
      <c r="F87" s="11">
        <f t="shared" ref="F87:F94" si="11">SUM(C87:E87)</f>
        <v>4</v>
      </c>
      <c r="G87" s="13">
        <v>109</v>
      </c>
      <c r="H87" s="13">
        <v>3</v>
      </c>
      <c r="I87" s="13">
        <v>1</v>
      </c>
      <c r="J87" s="14">
        <v>1</v>
      </c>
      <c r="K87" s="11">
        <f t="shared" ref="K87:K94" si="12">SUM(H87:J87)</f>
        <v>5</v>
      </c>
      <c r="L87" s="35"/>
      <c r="M87" s="40"/>
    </row>
    <row r="88" customHeight="1" outlineLevel="1" spans="1:13">
      <c r="A88" s="12" t="s">
        <v>191</v>
      </c>
      <c r="B88" s="35"/>
      <c r="C88" s="13">
        <v>8</v>
      </c>
      <c r="D88" s="13">
        <v>2</v>
      </c>
      <c r="E88" s="14">
        <v>4</v>
      </c>
      <c r="F88" s="11">
        <f t="shared" si="11"/>
        <v>14</v>
      </c>
      <c r="G88" s="13">
        <v>469</v>
      </c>
      <c r="H88" s="13">
        <v>0</v>
      </c>
      <c r="I88" s="13">
        <v>0</v>
      </c>
      <c r="J88" s="14">
        <v>0</v>
      </c>
      <c r="K88" s="11">
        <f t="shared" si="12"/>
        <v>0</v>
      </c>
      <c r="L88" s="35"/>
      <c r="M88" s="40"/>
    </row>
    <row r="89" customHeight="1" outlineLevel="1" spans="1:13">
      <c r="A89" s="12" t="s">
        <v>192</v>
      </c>
      <c r="B89" s="35"/>
      <c r="C89" s="13">
        <v>6</v>
      </c>
      <c r="D89" s="13">
        <v>2</v>
      </c>
      <c r="E89" s="14">
        <v>3</v>
      </c>
      <c r="F89" s="11">
        <f t="shared" si="11"/>
        <v>11</v>
      </c>
      <c r="G89" s="13">
        <v>213</v>
      </c>
      <c r="H89" s="13">
        <v>11</v>
      </c>
      <c r="I89" s="13">
        <v>2</v>
      </c>
      <c r="J89" s="14">
        <v>7</v>
      </c>
      <c r="K89" s="11">
        <f t="shared" si="12"/>
        <v>20</v>
      </c>
      <c r="L89" s="35"/>
      <c r="M89" s="40"/>
    </row>
    <row r="90" customHeight="1" outlineLevel="1" spans="1:13">
      <c r="A90" s="12" t="s">
        <v>193</v>
      </c>
      <c r="B90" s="35"/>
      <c r="C90" s="13">
        <v>11</v>
      </c>
      <c r="D90" s="13">
        <v>2</v>
      </c>
      <c r="E90" s="14">
        <v>6</v>
      </c>
      <c r="F90" s="11">
        <f t="shared" si="11"/>
        <v>19</v>
      </c>
      <c r="G90" s="13">
        <v>621</v>
      </c>
      <c r="H90" s="13">
        <v>50</v>
      </c>
      <c r="I90" s="13">
        <v>6</v>
      </c>
      <c r="J90" s="14">
        <v>23</v>
      </c>
      <c r="K90" s="11">
        <f t="shared" si="12"/>
        <v>79</v>
      </c>
      <c r="L90" s="35"/>
      <c r="M90" s="40"/>
    </row>
    <row r="91" customHeight="1" outlineLevel="1" spans="1:13">
      <c r="A91" s="12" t="s">
        <v>194</v>
      </c>
      <c r="B91" s="35"/>
      <c r="C91" s="13">
        <v>8</v>
      </c>
      <c r="D91" s="13">
        <v>2</v>
      </c>
      <c r="E91" s="14">
        <v>4</v>
      </c>
      <c r="F91" s="11">
        <f t="shared" si="11"/>
        <v>14</v>
      </c>
      <c r="G91" s="13">
        <v>406</v>
      </c>
      <c r="H91" s="13">
        <v>67</v>
      </c>
      <c r="I91" s="13">
        <v>2</v>
      </c>
      <c r="J91" s="14">
        <v>37</v>
      </c>
      <c r="K91" s="11">
        <f t="shared" si="12"/>
        <v>106</v>
      </c>
      <c r="L91" s="35"/>
      <c r="M91" s="40"/>
    </row>
    <row r="92" customHeight="1" outlineLevel="1" spans="1:13">
      <c r="A92" s="12" t="s">
        <v>195</v>
      </c>
      <c r="B92" s="35"/>
      <c r="C92" s="13">
        <v>8</v>
      </c>
      <c r="D92" s="13">
        <v>2</v>
      </c>
      <c r="E92" s="14">
        <v>4</v>
      </c>
      <c r="F92" s="11">
        <f t="shared" si="11"/>
        <v>14</v>
      </c>
      <c r="G92" s="13">
        <v>272</v>
      </c>
      <c r="H92" s="13">
        <v>71</v>
      </c>
      <c r="I92" s="13">
        <v>3</v>
      </c>
      <c r="J92" s="14">
        <v>28</v>
      </c>
      <c r="K92" s="11">
        <f t="shared" si="12"/>
        <v>102</v>
      </c>
      <c r="L92" s="35"/>
      <c r="M92" s="40"/>
    </row>
    <row r="93" customHeight="1" outlineLevel="1" spans="1:13">
      <c r="A93" s="12" t="s">
        <v>196</v>
      </c>
      <c r="B93" s="35"/>
      <c r="C93" s="13">
        <v>6</v>
      </c>
      <c r="D93" s="13">
        <v>1</v>
      </c>
      <c r="E93" s="14">
        <v>3</v>
      </c>
      <c r="F93" s="11">
        <f t="shared" si="11"/>
        <v>10</v>
      </c>
      <c r="G93" s="13">
        <v>431</v>
      </c>
      <c r="H93" s="13">
        <v>0</v>
      </c>
      <c r="I93" s="13">
        <v>0</v>
      </c>
      <c r="J93" s="14">
        <v>0</v>
      </c>
      <c r="K93" s="11">
        <f t="shared" si="12"/>
        <v>0</v>
      </c>
      <c r="L93" s="35"/>
      <c r="M93" s="40"/>
    </row>
    <row r="94" customHeight="1" outlineLevel="1" spans="1:13">
      <c r="A94" s="12" t="s">
        <v>197</v>
      </c>
      <c r="B94" s="10"/>
      <c r="C94" s="13">
        <v>5</v>
      </c>
      <c r="D94" s="13">
        <v>1</v>
      </c>
      <c r="E94" s="14">
        <v>2</v>
      </c>
      <c r="F94" s="11">
        <f t="shared" si="11"/>
        <v>8</v>
      </c>
      <c r="G94" s="13">
        <v>350</v>
      </c>
      <c r="H94" s="13">
        <v>29</v>
      </c>
      <c r="I94" s="13">
        <v>1</v>
      </c>
      <c r="J94" s="14">
        <v>15</v>
      </c>
      <c r="K94" s="11">
        <f t="shared" si="12"/>
        <v>45</v>
      </c>
      <c r="L94" s="10"/>
      <c r="M94" s="40"/>
    </row>
    <row r="95" customHeight="1" spans="1:13">
      <c r="A95" s="25"/>
      <c r="B95" s="26"/>
      <c r="C95" s="26"/>
      <c r="D95" s="26"/>
      <c r="E95" s="27"/>
      <c r="F95" s="7"/>
      <c r="G95" s="26"/>
      <c r="H95" s="26"/>
      <c r="I95" s="26"/>
      <c r="J95" s="7"/>
      <c r="K95" s="7"/>
      <c r="L95" s="26"/>
      <c r="M95" s="26"/>
    </row>
    <row r="96" customHeight="1" spans="1:13">
      <c r="A96" s="25"/>
      <c r="B96" s="26"/>
      <c r="C96" s="26"/>
      <c r="D96" s="26"/>
      <c r="E96" s="27"/>
      <c r="F96" s="7"/>
      <c r="G96" s="26"/>
      <c r="H96" s="26"/>
      <c r="I96" s="26"/>
      <c r="J96" s="7"/>
      <c r="K96" s="7"/>
      <c r="L96" s="26"/>
      <c r="M96" s="26"/>
    </row>
    <row r="97" customHeight="1" spans="1:14">
      <c r="A97" s="28"/>
      <c r="B97" s="26"/>
      <c r="C97" s="26"/>
      <c r="D97" s="26"/>
      <c r="E97" s="27"/>
      <c r="F97" s="7"/>
      <c r="G97" s="26"/>
      <c r="H97" s="26"/>
      <c r="I97" s="26"/>
      <c r="J97" s="7"/>
      <c r="K97" s="7"/>
      <c r="L97" s="26"/>
      <c r="M97" s="29" t="s">
        <v>0</v>
      </c>
      <c r="N97" s="18">
        <f>'Página Inicial'!B19</f>
        <v>46246</v>
      </c>
    </row>
    <row r="98" customHeight="1" spans="1:14">
      <c r="A98" s="25"/>
      <c r="B98" s="26"/>
      <c r="C98" s="26"/>
      <c r="D98" s="26"/>
      <c r="E98" s="27"/>
      <c r="F98" s="7"/>
      <c r="G98" s="26"/>
      <c r="H98" s="26"/>
      <c r="I98" s="26"/>
      <c r="J98" s="7"/>
      <c r="K98" s="7"/>
      <c r="L98" s="26"/>
      <c r="M98" s="26"/>
    </row>
    <row r="99" customHeight="1" spans="1:14">
      <c r="A99" s="25"/>
      <c r="B99" s="26"/>
      <c r="C99" s="26"/>
      <c r="D99" s="26"/>
      <c r="E99" s="27"/>
      <c r="F99" s="7"/>
      <c r="G99" s="26"/>
      <c r="H99" s="26"/>
      <c r="I99" s="26"/>
      <c r="J99" s="7"/>
      <c r="K99" s="7"/>
      <c r="L99" s="26"/>
      <c r="M99" s="26"/>
    </row>
    <row r="100" customHeight="1" spans="1:14">
      <c r="A100" s="25"/>
      <c r="B100" s="26"/>
      <c r="C100" s="26"/>
      <c r="D100" s="26"/>
      <c r="E100" s="27"/>
      <c r="F100" s="7"/>
      <c r="G100" s="26"/>
      <c r="H100" s="26"/>
      <c r="I100" s="26"/>
      <c r="J100" s="7"/>
      <c r="K100" s="7"/>
      <c r="L100" s="26"/>
      <c r="M100" s="26"/>
    </row>
    <row r="101" customHeight="1" spans="1:14">
      <c r="A101" s="25"/>
      <c r="B101" s="26"/>
      <c r="C101" s="26"/>
      <c r="D101" s="26"/>
      <c r="E101" s="27"/>
      <c r="F101" s="7"/>
      <c r="G101" s="26"/>
      <c r="H101" s="26"/>
      <c r="I101" s="26"/>
      <c r="J101" s="7"/>
      <c r="K101" s="7"/>
      <c r="L101" s="26"/>
      <c r="M101" s="26"/>
    </row>
    <row r="102" customHeight="1" spans="1:14">
      <c r="A102" s="25"/>
      <c r="B102" s="26"/>
      <c r="C102" s="26"/>
      <c r="D102" s="26"/>
      <c r="E102" s="27"/>
      <c r="F102" s="7"/>
      <c r="G102" s="26"/>
      <c r="H102" s="26"/>
      <c r="I102" s="26"/>
      <c r="J102" s="7"/>
      <c r="K102" s="7"/>
      <c r="L102" s="26"/>
      <c r="M102" s="26"/>
    </row>
    <row r="103" customHeight="1" spans="1:14">
      <c r="A103" s="25"/>
      <c r="B103" s="26"/>
      <c r="C103" s="26"/>
      <c r="D103" s="26"/>
      <c r="E103" s="27"/>
      <c r="F103" s="7"/>
      <c r="G103" s="26"/>
      <c r="H103" s="26"/>
      <c r="I103" s="26"/>
      <c r="J103" s="7"/>
      <c r="K103" s="7"/>
      <c r="L103" s="26"/>
      <c r="M103" s="26"/>
    </row>
    <row r="104" customHeight="1" spans="1:14">
      <c r="A104" s="25"/>
      <c r="B104" s="26"/>
      <c r="C104" s="26"/>
      <c r="D104" s="26"/>
      <c r="E104" s="27"/>
      <c r="F104" s="7"/>
      <c r="G104" s="26"/>
      <c r="H104" s="26"/>
      <c r="I104" s="26"/>
      <c r="J104" s="7"/>
      <c r="K104" s="7"/>
      <c r="L104" s="26"/>
      <c r="M104" s="26"/>
    </row>
    <row r="105" customHeight="1" spans="1:14">
      <c r="A105" s="25"/>
      <c r="B105" s="26"/>
      <c r="C105" s="26"/>
      <c r="D105" s="26"/>
      <c r="E105" s="27"/>
      <c r="F105" s="7"/>
      <c r="G105" s="26"/>
      <c r="H105" s="26"/>
      <c r="I105" s="26"/>
      <c r="J105" s="7"/>
      <c r="K105" s="7"/>
      <c r="L105" s="26"/>
      <c r="M105" s="26"/>
    </row>
    <row r="106" customHeight="1" spans="1:14">
      <c r="A106" s="25"/>
      <c r="B106" s="26"/>
      <c r="C106" s="26"/>
      <c r="D106" s="26"/>
      <c r="E106" s="27"/>
      <c r="F106" s="7"/>
      <c r="G106" s="26"/>
      <c r="H106" s="26"/>
      <c r="I106" s="26"/>
      <c r="J106" s="7"/>
      <c r="K106" s="7"/>
      <c r="L106" s="26"/>
      <c r="M106" s="26"/>
    </row>
    <row r="107" customHeight="1" spans="1:14">
      <c r="A107" s="25"/>
      <c r="B107" s="26"/>
      <c r="C107" s="26"/>
      <c r="D107" s="26"/>
      <c r="E107" s="27"/>
      <c r="F107" s="7"/>
      <c r="G107" s="26"/>
      <c r="H107" s="26"/>
      <c r="I107" s="26"/>
      <c r="J107" s="7"/>
      <c r="K107" s="7"/>
      <c r="L107" s="26"/>
      <c r="M107" s="26"/>
    </row>
    <row r="108" customHeight="1" spans="1:14">
      <c r="A108" s="25"/>
      <c r="B108" s="26"/>
      <c r="C108" s="26"/>
      <c r="D108" s="26"/>
      <c r="E108" s="27"/>
      <c r="F108" s="7"/>
      <c r="G108" s="26"/>
      <c r="H108" s="26"/>
      <c r="I108" s="26"/>
      <c r="J108" s="7"/>
      <c r="K108" s="7"/>
      <c r="L108" s="26"/>
      <c r="M108" s="26"/>
    </row>
    <row r="109" customHeight="1" spans="1:14">
      <c r="A109" s="25"/>
      <c r="B109" s="26"/>
      <c r="C109" s="26"/>
      <c r="D109" s="26"/>
      <c r="E109" s="27"/>
      <c r="F109" s="7"/>
      <c r="G109" s="26"/>
      <c r="H109" s="26"/>
      <c r="I109" s="26"/>
      <c r="J109" s="7"/>
      <c r="K109" s="7"/>
      <c r="L109" s="26"/>
      <c r="M109" s="26"/>
    </row>
    <row r="110" customHeight="1" spans="1:14">
      <c r="A110" s="25"/>
      <c r="B110" s="26"/>
      <c r="C110" s="26"/>
      <c r="D110" s="26"/>
      <c r="E110" s="27"/>
      <c r="F110" s="7"/>
      <c r="G110" s="26"/>
      <c r="H110" s="26"/>
      <c r="I110" s="26"/>
      <c r="J110" s="7"/>
      <c r="K110" s="7"/>
      <c r="L110" s="26"/>
      <c r="M110" s="26"/>
    </row>
    <row r="111" customHeight="1" spans="1:14">
      <c r="A111" s="25"/>
      <c r="B111" s="26"/>
      <c r="C111" s="26"/>
      <c r="D111" s="26"/>
      <c r="E111" s="27"/>
      <c r="F111" s="7"/>
      <c r="G111" s="26"/>
      <c r="H111" s="26"/>
      <c r="I111" s="26"/>
      <c r="J111" s="7"/>
      <c r="K111" s="7"/>
      <c r="L111" s="26"/>
      <c r="M111" s="26"/>
    </row>
    <row r="112" customHeight="1" spans="1:14">
      <c r="A112" s="25"/>
      <c r="B112" s="26"/>
      <c r="C112" s="26"/>
      <c r="D112" s="26"/>
      <c r="E112" s="27"/>
      <c r="F112" s="7"/>
      <c r="G112" s="26"/>
      <c r="H112" s="26"/>
      <c r="I112" s="26"/>
      <c r="J112" s="7"/>
      <c r="K112" s="7"/>
      <c r="L112" s="26"/>
      <c r="M112" s="26"/>
    </row>
    <row r="113" customHeight="1" spans="1:13">
      <c r="A113" s="25"/>
      <c r="B113" s="26"/>
      <c r="C113" s="26"/>
      <c r="D113" s="26"/>
      <c r="E113" s="27"/>
      <c r="F113" s="7"/>
      <c r="G113" s="26"/>
      <c r="H113" s="26"/>
      <c r="I113" s="26"/>
      <c r="J113" s="7"/>
      <c r="K113" s="7"/>
      <c r="L113" s="26"/>
      <c r="M113" s="26"/>
    </row>
    <row r="114" customHeight="1" spans="1:13">
      <c r="A114" s="25"/>
      <c r="B114" s="26"/>
      <c r="C114" s="26"/>
      <c r="D114" s="26"/>
      <c r="E114" s="27"/>
      <c r="F114" s="7"/>
      <c r="G114" s="26"/>
      <c r="H114" s="26"/>
      <c r="I114" s="26"/>
      <c r="J114" s="7"/>
      <c r="K114" s="7"/>
      <c r="L114" s="26"/>
      <c r="M114" s="26"/>
    </row>
    <row r="115" customHeight="1" spans="1:13">
      <c r="A115" s="25"/>
      <c r="B115" s="26"/>
      <c r="C115" s="26"/>
      <c r="D115" s="26"/>
      <c r="E115" s="27"/>
      <c r="F115" s="7"/>
      <c r="G115" s="26"/>
      <c r="H115" s="26"/>
      <c r="I115" s="26"/>
      <c r="J115" s="7"/>
      <c r="K115" s="7"/>
      <c r="L115" s="26"/>
      <c r="M115" s="26"/>
    </row>
    <row r="116" customHeight="1" spans="1:13">
      <c r="A116" s="25"/>
      <c r="B116" s="26"/>
      <c r="C116" s="26"/>
      <c r="D116" s="26"/>
      <c r="E116" s="27"/>
      <c r="F116" s="7"/>
      <c r="G116" s="26"/>
      <c r="H116" s="26"/>
      <c r="I116" s="26"/>
      <c r="J116" s="7"/>
      <c r="K116" s="7"/>
      <c r="L116" s="26"/>
      <c r="M116" s="26"/>
    </row>
    <row r="117" customHeight="1" spans="1:13">
      <c r="A117" s="25"/>
      <c r="B117" s="26"/>
      <c r="C117" s="26"/>
      <c r="D117" s="26"/>
      <c r="E117" s="27"/>
      <c r="F117" s="7"/>
      <c r="G117" s="26"/>
      <c r="H117" s="26"/>
      <c r="I117" s="26"/>
      <c r="J117" s="7"/>
      <c r="K117" s="7"/>
      <c r="L117" s="26"/>
      <c r="M117" s="26"/>
    </row>
    <row r="118" customHeight="1" spans="1:13">
      <c r="A118" s="25"/>
      <c r="B118" s="26"/>
      <c r="C118" s="26"/>
      <c r="D118" s="26"/>
      <c r="E118" s="27"/>
      <c r="F118" s="7"/>
      <c r="G118" s="26"/>
      <c r="H118" s="26"/>
      <c r="I118" s="26"/>
      <c r="J118" s="7"/>
      <c r="K118" s="7"/>
      <c r="L118" s="26"/>
      <c r="M118" s="26"/>
    </row>
    <row r="119" customHeight="1" spans="1:13">
      <c r="A119" s="25"/>
      <c r="B119" s="26"/>
      <c r="C119" s="26"/>
      <c r="D119" s="26"/>
      <c r="E119" s="27"/>
      <c r="F119" s="7"/>
      <c r="G119" s="26"/>
      <c r="H119" s="26"/>
      <c r="I119" s="26"/>
      <c r="J119" s="7"/>
      <c r="K119" s="7"/>
      <c r="L119" s="26"/>
      <c r="M119" s="26"/>
    </row>
    <row r="120" customHeight="1" spans="1:13">
      <c r="A120" s="25"/>
      <c r="B120" s="26"/>
      <c r="C120" s="26"/>
      <c r="D120" s="26"/>
      <c r="E120" s="27"/>
      <c r="F120" s="7"/>
      <c r="G120" s="26"/>
      <c r="H120" s="26"/>
      <c r="I120" s="26"/>
      <c r="J120" s="7"/>
      <c r="K120" s="7"/>
      <c r="L120" s="26"/>
      <c r="M120" s="26"/>
    </row>
    <row r="121" customHeight="1" spans="1:13">
      <c r="A121" s="25"/>
      <c r="B121" s="26"/>
      <c r="C121" s="26"/>
      <c r="D121" s="26"/>
      <c r="E121" s="27"/>
      <c r="F121" s="7"/>
      <c r="G121" s="26"/>
      <c r="H121" s="26"/>
      <c r="I121" s="26"/>
      <c r="J121" s="7"/>
      <c r="K121" s="7"/>
      <c r="L121" s="26"/>
      <c r="M121" s="26"/>
    </row>
    <row r="122" customHeight="1" spans="1:13">
      <c r="A122" s="25"/>
      <c r="B122" s="26"/>
      <c r="C122" s="26"/>
      <c r="D122" s="26"/>
      <c r="E122" s="27"/>
      <c r="F122" s="7"/>
      <c r="G122" s="26"/>
      <c r="H122" s="26"/>
      <c r="I122" s="26"/>
      <c r="J122" s="7"/>
      <c r="K122" s="7"/>
      <c r="L122" s="26"/>
      <c r="M122" s="26"/>
    </row>
    <row r="123" customHeight="1" spans="1:13">
      <c r="A123" s="25"/>
      <c r="B123" s="26"/>
      <c r="C123" s="26"/>
      <c r="D123" s="26"/>
      <c r="E123" s="27"/>
      <c r="F123" s="7"/>
      <c r="G123" s="26"/>
      <c r="H123" s="26"/>
      <c r="I123" s="26"/>
      <c r="J123" s="7"/>
      <c r="K123" s="7"/>
      <c r="L123" s="26"/>
      <c r="M123" s="26"/>
    </row>
    <row r="124" customHeight="1" spans="1:13">
      <c r="A124" s="25"/>
      <c r="B124" s="26"/>
      <c r="C124" s="26"/>
      <c r="D124" s="26"/>
      <c r="E124" s="27"/>
      <c r="F124" s="7"/>
      <c r="G124" s="26"/>
      <c r="H124" s="26"/>
      <c r="I124" s="26"/>
      <c r="J124" s="7"/>
      <c r="K124" s="7"/>
      <c r="L124" s="26"/>
      <c r="M124" s="26"/>
    </row>
    <row r="125" customHeight="1" spans="1:13">
      <c r="A125" s="25"/>
      <c r="B125" s="26"/>
      <c r="C125" s="26"/>
      <c r="D125" s="26"/>
      <c r="E125" s="27"/>
      <c r="F125" s="7"/>
      <c r="G125" s="26"/>
      <c r="H125" s="26"/>
      <c r="I125" s="26"/>
      <c r="J125" s="7"/>
      <c r="K125" s="7"/>
      <c r="L125" s="26"/>
      <c r="M125" s="26"/>
    </row>
    <row r="126" customHeight="1" spans="1:13">
      <c r="A126" s="25"/>
      <c r="B126" s="26"/>
      <c r="C126" s="26"/>
      <c r="D126" s="26"/>
      <c r="E126" s="27"/>
      <c r="F126" s="7"/>
      <c r="G126" s="26"/>
      <c r="H126" s="26"/>
      <c r="I126" s="26"/>
      <c r="J126" s="7"/>
      <c r="K126" s="7"/>
      <c r="L126" s="26"/>
      <c r="M126" s="26"/>
    </row>
    <row r="127" customHeight="1" spans="1:13">
      <c r="A127" s="25"/>
      <c r="B127" s="26"/>
      <c r="C127" s="26"/>
      <c r="D127" s="26"/>
      <c r="E127" s="27"/>
      <c r="F127" s="7"/>
      <c r="G127" s="26"/>
      <c r="H127" s="26"/>
      <c r="I127" s="26"/>
      <c r="J127" s="7"/>
      <c r="K127" s="7"/>
      <c r="L127" s="26"/>
      <c r="M127" s="26"/>
    </row>
    <row r="128" customHeight="1" spans="1:13">
      <c r="A128" s="25"/>
      <c r="B128" s="26"/>
      <c r="C128" s="26"/>
      <c r="D128" s="26"/>
      <c r="E128" s="27"/>
      <c r="F128" s="7"/>
      <c r="G128" s="26"/>
      <c r="H128" s="26"/>
      <c r="I128" s="26"/>
      <c r="J128" s="7"/>
      <c r="K128" s="7"/>
      <c r="L128" s="26"/>
      <c r="M128" s="26"/>
    </row>
    <row r="129" customHeight="1" spans="1:13">
      <c r="A129" s="25"/>
      <c r="B129" s="26"/>
      <c r="C129" s="26"/>
      <c r="D129" s="26"/>
      <c r="E129" s="27"/>
      <c r="F129" s="7"/>
      <c r="G129" s="26"/>
      <c r="H129" s="26"/>
      <c r="I129" s="26"/>
      <c r="J129" s="7"/>
      <c r="K129" s="7"/>
      <c r="L129" s="26"/>
      <c r="M129" s="26"/>
    </row>
    <row r="130" customHeight="1" spans="1:13">
      <c r="A130" s="25"/>
      <c r="B130" s="26"/>
      <c r="C130" s="26"/>
      <c r="D130" s="26"/>
      <c r="E130" s="27"/>
      <c r="F130" s="7"/>
      <c r="G130" s="26"/>
      <c r="H130" s="26"/>
      <c r="I130" s="26"/>
      <c r="J130" s="7"/>
      <c r="K130" s="7"/>
      <c r="L130" s="26"/>
      <c r="M130" s="26"/>
    </row>
  </sheetData>
  <mergeCells count="29">
    <mergeCell ref="A1:M1"/>
    <mergeCell ref="I4:M4"/>
    <mergeCell ref="I5:M5"/>
    <mergeCell ref="C6:F6"/>
    <mergeCell ref="H6:K6"/>
    <mergeCell ref="I82:M82"/>
    <mergeCell ref="I83:M83"/>
    <mergeCell ref="C84:F84"/>
    <mergeCell ref="H84:K84"/>
    <mergeCell ref="A6:A7"/>
    <mergeCell ref="A84:A85"/>
    <mergeCell ref="B6:B7"/>
    <mergeCell ref="B25:B27"/>
    <mergeCell ref="B32:B34"/>
    <mergeCell ref="B84:B85"/>
    <mergeCell ref="B86:B94"/>
    <mergeCell ref="G6:G7"/>
    <mergeCell ref="G84:G85"/>
    <mergeCell ref="L6:L7"/>
    <mergeCell ref="L22:L24"/>
    <mergeCell ref="L25:L27"/>
    <mergeCell ref="L32:L34"/>
    <mergeCell ref="L36:L68"/>
    <mergeCell ref="L84:L85"/>
    <mergeCell ref="L86:L94"/>
    <mergeCell ref="M6:M7"/>
    <mergeCell ref="M84:M85"/>
    <mergeCell ref="A4:H5"/>
    <mergeCell ref="A82:H8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Página Inicial</vt:lpstr>
      <vt:lpstr>Concursos Públicos</vt:lpstr>
      <vt:lpstr>Seleções Públicas</vt:lpstr>
      <vt:lpstr>PGM Procurador</vt:lpstr>
      <vt:lpstr>SEDUC Diversos</vt:lpstr>
      <vt:lpstr>EMPREL - Analistas</vt:lpstr>
      <vt:lpstr>Reciprev - Diversos</vt:lpstr>
      <vt:lpstr>SEMUL - Analistas</vt:lpstr>
      <vt:lpstr>SESAU 2024 Diversos</vt:lpstr>
      <vt:lpstr>SP SEPUL</vt:lpstr>
      <vt:lpstr>SP SESP</vt:lpstr>
      <vt:lpstr>SP SEMUL SESEC</vt:lpstr>
      <vt:lpstr>SP SEPE</vt:lpstr>
      <vt:lpstr>SP SEDUC Diversos</vt:lpstr>
      <vt:lpstr>SP SEDA 2025</vt:lpstr>
      <vt:lpstr>SP SEDA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Melanny Stephanny Maia Berengu</cp:lastModifiedBy>
  <dcterms:created xsi:type="dcterms:W3CDTF">2026-08-12T15:45:00Z</dcterms:created>
  <dcterms:modified xsi:type="dcterms:W3CDTF">2026-08-12T17:01:55Z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7A7226D9B3D74DE281C55B2100F5A233_12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